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Telc\03_Telc-Stavebni_prace\07_Telc_Stavebni upravy_projekt Mily Dolezalove\01_Zadavaci dokumentace\Soupis praci\"/>
    </mc:Choice>
  </mc:AlternateContent>
  <bookViews>
    <workbookView xWindow="4140" yWindow="2970" windowWidth="17880" windowHeight="10245" activeTab="2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Pol'!$A$1:$G$165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G39" i="1"/>
  <c r="G40" i="1" s="1"/>
  <c r="Y160" i="12"/>
  <c r="Y155" i="12"/>
  <c r="Y154" i="12"/>
  <c r="Y153" i="12"/>
  <c r="Y104" i="12"/>
  <c r="Y98" i="12"/>
  <c r="Y97" i="12"/>
  <c r="Y94" i="12"/>
  <c r="Y93" i="12"/>
  <c r="Y90" i="12"/>
  <c r="Y88" i="12"/>
  <c r="Y87" i="12"/>
  <c r="Y86" i="12"/>
  <c r="Y85" i="12"/>
  <c r="Y82" i="12"/>
  <c r="Y81" i="12"/>
  <c r="Y80" i="12"/>
  <c r="Y77" i="12"/>
  <c r="Y76" i="12"/>
  <c r="Y75" i="12"/>
  <c r="Y73" i="12"/>
  <c r="Y72" i="12"/>
  <c r="G9" i="12"/>
  <c r="G18" i="12"/>
  <c r="G24" i="12"/>
  <c r="G32" i="12"/>
  <c r="G43" i="12"/>
  <c r="G49" i="12"/>
  <c r="G48" i="12" s="1"/>
  <c r="G54" i="12"/>
  <c r="G53" i="12" s="1"/>
  <c r="G57" i="12"/>
  <c r="G58" i="12"/>
  <c r="G59" i="12"/>
  <c r="G60" i="12"/>
  <c r="G61" i="12"/>
  <c r="G63" i="12"/>
  <c r="G64" i="12"/>
  <c r="G65" i="12"/>
  <c r="G67" i="12"/>
  <c r="G69" i="12"/>
  <c r="G68" i="12" s="1"/>
  <c r="G71" i="12"/>
  <c r="G74" i="12"/>
  <c r="G79" i="12"/>
  <c r="G78" i="12" s="1"/>
  <c r="G84" i="12"/>
  <c r="G89" i="12"/>
  <c r="G91" i="12"/>
  <c r="G92" i="12"/>
  <c r="G95" i="12"/>
  <c r="G96" i="12"/>
  <c r="G103" i="12"/>
  <c r="G107" i="12"/>
  <c r="G111" i="12"/>
  <c r="G115" i="12"/>
  <c r="G117" i="12"/>
  <c r="G121" i="12"/>
  <c r="G123" i="12"/>
  <c r="G128" i="12"/>
  <c r="G132" i="12"/>
  <c r="G135" i="12"/>
  <c r="G139" i="12"/>
  <c r="G144" i="12"/>
  <c r="G147" i="12"/>
  <c r="G152" i="12"/>
  <c r="G159" i="12"/>
  <c r="G161" i="12"/>
  <c r="G163" i="12"/>
  <c r="G162" i="12" s="1"/>
  <c r="I20" i="1"/>
  <c r="G27" i="1"/>
  <c r="J28" i="1"/>
  <c r="J26" i="1"/>
  <c r="G38" i="1"/>
  <c r="F38" i="1"/>
  <c r="J23" i="1"/>
  <c r="J24" i="1"/>
  <c r="J25" i="1"/>
  <c r="J27" i="1"/>
  <c r="E24" i="1"/>
  <c r="E26" i="1"/>
  <c r="G151" i="12" l="1"/>
  <c r="G134" i="12"/>
  <c r="G127" i="12"/>
  <c r="G106" i="12"/>
  <c r="I56" i="1"/>
  <c r="G102" i="12"/>
  <c r="G83" i="12"/>
  <c r="I55" i="1" s="1"/>
  <c r="G70" i="12"/>
  <c r="I51" i="1"/>
  <c r="G66" i="12"/>
  <c r="G56" i="12"/>
  <c r="G8" i="12"/>
  <c r="I59" i="1"/>
  <c r="I57" i="1"/>
  <c r="H39" i="1"/>
  <c r="H40" i="1" s="1"/>
  <c r="G28" i="1"/>
  <c r="I54" i="1"/>
  <c r="I61" i="1"/>
  <c r="I19" i="1" s="1"/>
  <c r="I52" i="1"/>
  <c r="I53" i="1"/>
  <c r="I49" i="1"/>
  <c r="I58" i="1"/>
  <c r="I50" i="1"/>
  <c r="I48" i="1"/>
  <c r="I60" i="1"/>
  <c r="I18" i="1" s="1"/>
  <c r="J39" i="1"/>
  <c r="G165" i="12" l="1"/>
  <c r="I39" i="1"/>
  <c r="I40" i="1" s="1"/>
  <c r="J40" i="1"/>
  <c r="I47" i="1"/>
  <c r="I62" i="1" s="1"/>
  <c r="I17" i="1"/>
  <c r="I16" i="1" l="1"/>
  <c r="I21" i="1" s="1"/>
  <c r="G25" i="1" s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<sst xmlns="http://schemas.openxmlformats.org/spreadsheetml/2006/main" count="409" uniqueCount="264">
  <si>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</si>
  <si>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</si>
  <si>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</si>
  <si>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</si>
  <si>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</si>
  <si>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</si>
  <si>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</si>
  <si>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</si>
  <si>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</si>
  <si>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</si>
  <si>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</si>
  <si>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</si>
  <si>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</si>
  <si>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</si>
  <si>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</si>
  <si>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</si>
  <si>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</si>
  <si>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</si>
  <si>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</si>
  <si>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</si>
  <si>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</si>
  <si>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</si>
  <si>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</si>
  <si>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</si>
  <si>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</si>
  <si>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</si>
  <si>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</si>
  <si>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</si>
  <si>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</si>
  <si>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</si>
  <si>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</si>
  <si>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</si>
  <si>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</si>
  <si>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</si>
  <si>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</si>
  <si>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</si>
  <si>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</si>
  <si>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</si>
  <si>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</si>
  <si>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náměstí Zachariáše z Hradce 2, 588 56 Telč</t>
  </si>
  <si>
    <t>Rozpočet:</t>
  </si>
  <si>
    <t>Misto</t>
  </si>
  <si>
    <t>Jaroslav Trojan</t>
  </si>
  <si>
    <t>Galerie, atelíér vytvárného zaměření a taneční sál</t>
  </si>
  <si>
    <t>MUNI Univerzitní centrum Telč</t>
  </si>
  <si>
    <t>náměstí Zachariáše z Hradce 2</t>
  </si>
  <si>
    <t>Telč</t>
  </si>
  <si>
    <t>58856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</si>
  <si>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</si>
  <si>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</si>
  <si>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</si>
  <si>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</si>
  <si>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</si>
  <si>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</si>
  <si>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</si>
  <si>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</si>
  <si>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</si>
  <si>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94</t>
  </si>
  <si>
    <t>Lešení a stavební výtahy</t>
  </si>
  <si>
    <t>97</t>
  </si>
  <si>
    <t>Prorážení otvorů</t>
  </si>
  <si>
    <t>99</t>
  </si>
  <si>
    <t>Staveništní přesun hmot</t>
  </si>
  <si>
    <t>721</t>
  </si>
  <si>
    <t>Vnitřní kanalizace</t>
  </si>
  <si>
    <t>725</t>
  </si>
  <si>
    <t>Zařizovací předměty</t>
  </si>
  <si>
    <t>762</t>
  </si>
  <si>
    <t>Konstrukce tesařské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</si>
  <si>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</si>
  <si>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</si>
  <si>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</si>
  <si>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</si>
  <si>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</si>
  <si>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</si>
  <si>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</si>
  <si>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</si>
  <si>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784</t>
  </si>
  <si>
    <t>Malby</t>
  </si>
  <si>
    <t>M65</t>
  </si>
  <si>
    <t>Elektroinstalace</t>
  </si>
  <si>
    <t>VN</t>
  </si>
  <si>
    <t>ON</t>
  </si>
  <si>
    <t>S:</t>
  </si>
  <si>
    <t>C:</t>
  </si>
  <si>
    <t>P.č.</t>
  </si>
  <si>
    <t>Číslo položky</t>
  </si>
  <si>
    <t>Název položky</t>
  </si>
  <si>
    <t>MJ</t>
  </si>
  <si>
    <t>množství</t>
  </si>
  <si>
    <t>cena / MJ</t>
  </si>
  <si>
    <t>Díl:</t>
  </si>
  <si>
    <t>342032142R00</t>
  </si>
  <si>
    <t>SDK příčka CW 75 mm + 2x opláštění 12,5 mm, stěna typ A</t>
  </si>
  <si>
    <t>m2</t>
  </si>
  <si>
    <t>SDK stěna typ A</t>
  </si>
  <si>
    <t>oboustaranně opláštěná příčka CW 75 mm</t>
  </si>
  <si>
    <t>směrem do expozice</t>
  </si>
  <si>
    <t>1. vrstva desek SDK tl. 12,5 mm</t>
  </si>
  <si>
    <t>2. vrstva desek vysokopevnostní SDK deska ttl. 12,5 mm, s vysokou ohybovou pevností a zvýšenou povrchovou tvrdostí</t>
  </si>
  <si>
    <t>směrem ke stávajícímu zdivu</t>
  </si>
  <si>
    <t>obě vrstvy SDK desk tl. 12,5 mm</t>
  </si>
  <si>
    <t>201E:(2,1+1,875+3,570+1,875+3,125+3,75+1,875+3,125+1,875+1,25+1,25+2,5+1,25+2,5+1,25)*2,8</t>
  </si>
  <si>
    <t>342012121R00</t>
  </si>
  <si>
    <t>SDK příčka CW 75 mm + jednostraně SDK 12,5 mm, typ stěny B</t>
  </si>
  <si>
    <t>SDK stěna typ B</t>
  </si>
  <si>
    <t>jednostranně opláštěná příčka CW 75 mm</t>
  </si>
  <si>
    <t>1. vrstva desek vysokopevnostní SDK deska ttl. 12,5 mm, s vysokou ohybovou pevností a zvýšenou povrchovou tvrdostí</t>
  </si>
  <si>
    <t>201E:(1,875+1,875+2,5+3,125+5+2,5*3+1,25+2,5+1,25+1,6+1,25)*2,8</t>
  </si>
  <si>
    <t>201E:(1,25+3,75+2,5+1,25)*2,5</t>
  </si>
  <si>
    <t>347016211R00</t>
  </si>
  <si>
    <t>SDK příčka CW 75mm+jednostranné oplášť 2*12,5mm, typ stěny C</t>
  </si>
  <si>
    <t>SDK stěna typ C</t>
  </si>
  <si>
    <t>211:2,5*2*2*2,8</t>
  </si>
  <si>
    <t>212:2,5*2*2*2,8</t>
  </si>
  <si>
    <t>213:2,5*2*2*2,8</t>
  </si>
  <si>
    <t>342013221R00</t>
  </si>
  <si>
    <t>SDK příčka CW 75 mm + oboustrané 2xSDK 12,5 mm, stěna typ D</t>
  </si>
  <si>
    <t>SDK stěna typ D</t>
  </si>
  <si>
    <t>opláštění směrem do expozice</t>
  </si>
  <si>
    <t>opláštění směrem ke stávajícímu zdivu</t>
  </si>
  <si>
    <t>2x SDK tl. 12,5 mm</t>
  </si>
  <si>
    <t>211:6,5*3,15</t>
  </si>
  <si>
    <t>212:10*3,15</t>
  </si>
  <si>
    <t>213:7,7*3,15</t>
  </si>
  <si>
    <t>342091044R00</t>
  </si>
  <si>
    <t>Příplatek za nadstandardní povrchovou úpravu Q4</t>
  </si>
  <si>
    <t>stěna A:92,876</t>
  </si>
  <si>
    <t>stena B:105,105</t>
  </si>
  <si>
    <t>stěna C:84</t>
  </si>
  <si>
    <t>stěna D:76,23</t>
  </si>
  <si>
    <t>612100031RA0</t>
  </si>
  <si>
    <t>Oprava omítek stěn vnitřních vápenocem. štukových</t>
  </si>
  <si>
    <t>211:(1,2+0,6)*1,5</t>
  </si>
  <si>
    <t>212:(1,3+0,6)*1,5</t>
  </si>
  <si>
    <t>213:(1,3+0,6)*1,5</t>
  </si>
  <si>
    <t>941955003R00</t>
  </si>
  <si>
    <t>Lešení lehké pomocné, výška podlahy do 2,5 m</t>
  </si>
  <si>
    <t>68</t>
  </si>
  <si>
    <t>979081111RT2</t>
  </si>
  <si>
    <t>Odvoz suti a vybour. hmot na skládku do 1 km, kontejnerem 4 t</t>
  </si>
  <si>
    <t>t</t>
  </si>
  <si>
    <t>979990110R00</t>
  </si>
  <si>
    <t>Poplatek za uložení suti - sádrokartonové desky, skupina odpadu 170802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</si>
  <si>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</si>
  <si>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</si>
  <si>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</si>
  <si>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</si>
  <si>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</si>
  <si>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</si>
  <si>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1,1201*60</t>
  </si>
  <si>
    <t>979990181R00</t>
  </si>
  <si>
    <t>Poplatek za uložení suti - PVC podlahová krytina, skupina odpadu 200307</t>
  </si>
  <si>
    <t>979011111R00</t>
  </si>
  <si>
    <t>Svislá doprava suti a vybour. hmot za 2.NP a 1.PP</t>
  </si>
  <si>
    <t>979990107R00</t>
  </si>
  <si>
    <t>Poplatek za uložení suti - směs betonu, cihel, dřeva, skupina odpadu 170904</t>
  </si>
  <si>
    <t>999281111R00</t>
  </si>
  <si>
    <t>Přesun hmot pro opravy a údržbu do výšky 25 m</t>
  </si>
  <si>
    <t>zaslepení přívodu vody a vývodu kanalizace, po demontovaném umyvadlu s bateriíí</t>
  </si>
  <si>
    <t>ks</t>
  </si>
  <si>
    <t>725290020RA0</t>
  </si>
  <si>
    <t>Demontáž umyvadla včetně baterie a konzol</t>
  </si>
  <si>
    <t>kus</t>
  </si>
  <si>
    <t>1 ks bude zpětně namontován</t>
  </si>
  <si>
    <t>2 ks budou uloženy ve skladu investora</t>
  </si>
  <si>
    <t>motáž umyvadla, včetne připojení</t>
  </si>
  <si>
    <t>kpl</t>
  </si>
  <si>
    <t>v místnosti 2.18 bude provedena montáž umydala</t>
  </si>
  <si>
    <t>umyvadlo, baterie a sifon bude použit z demontovaného umvadla</t>
  </si>
  <si>
    <t>provedení připojení umyvadla na odpad a rozvod vody od vedlejšího umyvadla</t>
  </si>
  <si>
    <t>zapravení otvoru po zásuvce v podlaze</t>
  </si>
  <si>
    <t>zapravení podlahy po demontáži zásuvky v podlaze</t>
  </si>
  <si>
    <t>vyříznutí horní vrstvy OSB tl. 18 mm v rozměru 500/500 mm (podlaha je provedena z dvou vrstev OSB tl. 18 mm)</t>
  </si>
  <si>
    <t>doplnění OSB desky tl. 18 mm v rozěru 500/500 mm + prošroubování konstrukčními vruty. Kotveno do spodní vrstvy OSB.</t>
  </si>
  <si>
    <t>7661</t>
  </si>
  <si>
    <t>Demontáž tabule</t>
  </si>
  <si>
    <t>demontáž tabule ze stěny</t>
  </si>
  <si>
    <t>dvoudílná tabule 2x 1,8/0,9 m + vodící lišta 4,8 m</t>
  </si>
  <si>
    <t>2 ks boud zpětně namontovány dle pokynů investora</t>
  </si>
  <si>
    <t>1 ks bude uložen ve skladu investora</t>
  </si>
  <si>
    <t>7663</t>
  </si>
  <si>
    <t>Demontáž vertikální žaluzie 1,5/2,5 m</t>
  </si>
  <si>
    <t>demontované žaluzie budou uloženy ve skladu investora</t>
  </si>
  <si>
    <t>7662</t>
  </si>
  <si>
    <t>Demontáž panelu s věšáky</t>
  </si>
  <si>
    <t>Montáž tabule</t>
  </si>
  <si>
    <t>montáž tabule na stěnu</t>
  </si>
  <si>
    <t>Montáž panelu s věšáky</t>
  </si>
  <si>
    <t>D+M folie na okna</t>
  </si>
  <si>
    <t>termoizolační folie lepená  z vnitřni strany skla venkovního křídla</t>
  </si>
  <si>
    <t>typ folie AX+ES s propustnostností světla 15%</t>
  </si>
  <si>
    <t>211:3*1,33*2,45</t>
  </si>
  <si>
    <t>212:5*1,33*2,45</t>
  </si>
  <si>
    <t>213:4*1,33*2,45</t>
  </si>
  <si>
    <t>767581801R00</t>
  </si>
  <si>
    <t>Demontáž podhledů - kazet</t>
  </si>
  <si>
    <t>demontáž stávajícího kazetového podhledu z minerálních desek 600/600 osazených v ocelovém zavěšeném roštu</t>
  </si>
  <si>
    <t>213:66,89</t>
  </si>
  <si>
    <t>776510010RA0</t>
  </si>
  <si>
    <t>Demontáž povlakových podlah z nášlapné plochy</t>
  </si>
  <si>
    <t>211:63,46</t>
  </si>
  <si>
    <t>212:92,24</t>
  </si>
  <si>
    <t>213:67,96</t>
  </si>
  <si>
    <t>776401800R00</t>
  </si>
  <si>
    <t>Demontáž soklíků nebo lišt, pryžových nebo z PVC</t>
  </si>
  <si>
    <t>m</t>
  </si>
  <si>
    <t>211:33,79-0,9-0,6-1,2</t>
  </si>
  <si>
    <t>212:41,52-0,9-0,6-1,3</t>
  </si>
  <si>
    <t>213:34,83-0,9-1,3-0,6</t>
  </si>
  <si>
    <t>776521200RT1</t>
  </si>
  <si>
    <t>Lepení povlakových podlah z dílců PVC a CV (vinyl), pouze položení - PVC ve specifikaci</t>
  </si>
  <si>
    <t>63,46+92,24+67,96</t>
  </si>
  <si>
    <t>776421100RT1</t>
  </si>
  <si>
    <t>Lepení podlahových soklíků z PVC a vinylu, pouze lepení - soklík ve specifikaci</t>
  </si>
  <si>
    <t>211:33,79-0,9+2,5*4+0,3*2+6,5*2+0,3</t>
  </si>
  <si>
    <t>212:41,52-0,9+2,5*4+0,3*2+10*2+0,3</t>
  </si>
  <si>
    <t>213:34,83-0,9+2,5*4+0,3*2+7,7*2+0,3</t>
  </si>
  <si>
    <t>28410302R</t>
  </si>
  <si>
    <t>Podlaha lepená 2 mm, lamela s dekorem dřeva</t>
  </si>
  <si>
    <t>(63,46+92,24+67,96)*1,05</t>
  </si>
  <si>
    <t>611936864R</t>
  </si>
  <si>
    <t>Lišta soklová k vinylové podlaze, dl. 2,5 m, včetně spojovacích profilů</t>
  </si>
  <si>
    <t>211:(33,79-0,9+2,5*4+0,3*2+6,5*2+0,3)*1,1</t>
  </si>
  <si>
    <t>212:(41,52-0,9+2,5*4+0,3*2+10*2+0,3)*1,1</t>
  </si>
  <si>
    <t>213:(34,83-0,9+2,5*4+0,3*2+7,7*2+0,3)*1,1</t>
  </si>
  <si>
    <t>781900010RA0</t>
  </si>
  <si>
    <t>Odsekání obkladů vnitřních</t>
  </si>
  <si>
    <t>781475114RA0</t>
  </si>
  <si>
    <t>Obklad vnitřní keram, bílý obklad 200/250 mm</t>
  </si>
  <si>
    <t>218:1*1,5</t>
  </si>
  <si>
    <t>Interiérová výmalba 2x, RAL 1014, ivory</t>
  </si>
  <si>
    <t>201E - SDK:(2,1+1,875+3,75+1,875+3,125+3,75+1,875+3,125+1,875+1,25+1,25+2,5+1,25+2,5+1,25+0,25*2)*2,8</t>
  </si>
  <si>
    <t>(1,25+2,5+1,25+2,5+2,5+2,5+1,25+1,6+5+3,125+2,5+1,875+1,875)*2,8</t>
  </si>
  <si>
    <t>(1,25+2,5+3,75+1,25)*2,5</t>
  </si>
  <si>
    <t>Interiérová výmalba 2x, RAL 5022, night blue</t>
  </si>
  <si>
    <t>211, stěny:31,5*3,25</t>
  </si>
  <si>
    <t>211, SDK:(2,5*4+0,6)*2,8+(6,5+0,3)*3,15</t>
  </si>
  <si>
    <t>213, stěny:32,7*3,25</t>
  </si>
  <si>
    <t>213, SDK:(2,5*4+0,6)*2,8+(7,7+0,3)*3,15</t>
  </si>
  <si>
    <t>Interiérová výmalba 2x, RAL 9011, graphite black</t>
  </si>
  <si>
    <t>212, stěny:38,3*3,25</t>
  </si>
  <si>
    <t>212, SDK:(2,5*4+0,6)*2,8+(10+0,3)*3,15</t>
  </si>
  <si>
    <t>Interiérová výmalba 2x, bílá</t>
  </si>
  <si>
    <t>211:61,62+31,4*0,2</t>
  </si>
  <si>
    <t>212:89,14+38,2*0,2</t>
  </si>
  <si>
    <t>213:66,73+32,7*0,2</t>
  </si>
  <si>
    <t>650</t>
  </si>
  <si>
    <t>Demontáž elektro zásuvky v podlaze, zaslepení kabeláže</t>
  </si>
  <si>
    <t>demontáž stávající elektroinstalační krabice v podlaze</t>
  </si>
  <si>
    <t>odpojení a zaslepení kabeláže</t>
  </si>
  <si>
    <t>odpojená zásuvka bude předána investorovi k uskladnění pro další použití</t>
  </si>
  <si>
    <t>211:10</t>
  </si>
  <si>
    <t>212:1</t>
  </si>
  <si>
    <t>213:1</t>
  </si>
  <si>
    <t>650516819R00</t>
  </si>
  <si>
    <t>Revize elektro</t>
  </si>
  <si>
    <t>po odpojení zásuvek a dataprojektorů bude provedena elektro revize</t>
  </si>
  <si>
    <t>650710116R00</t>
  </si>
  <si>
    <t>Demontáž dataprojektoru ze stropu</t>
  </si>
  <si>
    <t>005 12-1010.R</t>
  </si>
  <si>
    <t xml:space="preserve">Vybudování a odstranění zařízení staveniště </t>
  </si>
  <si>
    <t>Soubor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</si>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</sst>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 applyAlignment="1"/>
    <xf numFmtId="49" fontId="0" fillId="2" borderId="41" xfId="0" applyNumberFormat="1" applyFill="1" applyBorder="1"/>
    <xf numFmtId="0" fontId="0" fillId="2" borderId="41" xfId="0" applyFill="1" applyBorder="1"/>
    <xf numFmtId="0" fontId="0" fillId="2" borderId="40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7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2" borderId="37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7" xfId="0" applyNumberFormat="1" applyFill="1" applyBorder="1" applyAlignment="1">
      <alignment vertical="top" shrinkToFit="1"/>
    </xf>
    <xf numFmtId="0" fontId="0" fillId="2" borderId="48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164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3" borderId="37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7" xfId="0" applyNumberForma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view="pageBreakPreview" topLeftCell="B1" zoomScaleNormal="100" zoomScaleSheetLayoutView="100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34</v>
      </c>
      <c r="B1" s="212" t="s">
        <v>38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4"/>
      <c r="B2" s="79" t="s">
        <v>36</v>
      </c>
      <c r="C2" s="80"/>
      <c r="D2" s="228" t="s">
        <v>43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">
      <c r="A3" s="4"/>
      <c r="B3" s="81" t="s">
        <v>41</v>
      </c>
      <c r="C3" s="82"/>
      <c r="D3" s="232" t="s">
        <v>39</v>
      </c>
      <c r="E3" s="233"/>
      <c r="F3" s="233"/>
      <c r="G3" s="233"/>
      <c r="H3" s="233"/>
      <c r="I3" s="233"/>
      <c r="J3" s="234"/>
    </row>
    <row r="4" spans="1:15" ht="23.25" hidden="1" customHeight="1" x14ac:dyDescent="0.2">
      <c r="A4" s="4"/>
      <c r="B4" s="83" t="s">
        <v>40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44</v>
      </c>
      <c r="E5" s="25"/>
      <c r="F5" s="25"/>
      <c r="G5" s="25"/>
      <c r="H5" s="27" t="s">
        <v>31</v>
      </c>
      <c r="I5" s="89"/>
      <c r="J5" s="11"/>
    </row>
    <row r="6" spans="1:15" ht="15.75" customHeight="1" x14ac:dyDescent="0.2">
      <c r="A6" s="4"/>
      <c r="B6" s="39"/>
      <c r="C6" s="25"/>
      <c r="D6" s="89" t="s">
        <v>45</v>
      </c>
      <c r="E6" s="25"/>
      <c r="F6" s="25"/>
      <c r="G6" s="25"/>
      <c r="H6" s="27" t="s">
        <v>32</v>
      </c>
      <c r="I6" s="89"/>
      <c r="J6" s="11"/>
    </row>
    <row r="7" spans="1:15" ht="15.75" customHeight="1" x14ac:dyDescent="0.2">
      <c r="A7" s="4"/>
      <c r="B7" s="40"/>
      <c r="C7" s="90" t="s">
        <v>47</v>
      </c>
      <c r="D7" s="78" t="s">
        <v>46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31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32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24"/>
      <c r="E11" s="224"/>
      <c r="F11" s="224"/>
      <c r="G11" s="224"/>
      <c r="H11" s="27" t="s">
        <v>31</v>
      </c>
      <c r="I11" s="92"/>
      <c r="J11" s="11"/>
    </row>
    <row r="12" spans="1:15" ht="15.75" customHeight="1" x14ac:dyDescent="0.2">
      <c r="A12" s="4"/>
      <c r="B12" s="39"/>
      <c r="C12" s="25"/>
      <c r="D12" s="237"/>
      <c r="E12" s="237"/>
      <c r="F12" s="237"/>
      <c r="G12" s="237"/>
      <c r="H12" s="27" t="s">
        <v>32</v>
      </c>
      <c r="I12" s="92"/>
      <c r="J12" s="11"/>
    </row>
    <row r="13" spans="1:15" ht="15.75" customHeight="1" x14ac:dyDescent="0.2">
      <c r="A13" s="4"/>
      <c r="B13" s="40"/>
      <c r="C13" s="91"/>
      <c r="D13" s="238"/>
      <c r="E13" s="238"/>
      <c r="F13" s="238"/>
      <c r="G13" s="238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42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29</v>
      </c>
      <c r="C15" s="70"/>
      <c r="D15" s="51"/>
      <c r="E15" s="231"/>
      <c r="F15" s="231"/>
      <c r="G15" s="235"/>
      <c r="H15" s="235"/>
      <c r="I15" s="235" t="s">
        <v>28</v>
      </c>
      <c r="J15" s="236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0"/>
      <c r="F16" s="201"/>
      <c r="G16" s="200"/>
      <c r="H16" s="201"/>
      <c r="I16" s="200">
        <f>SUMIF(F47:F61,A16,I47:I61)+SUMIF(F47:F61,"PSU",I47:I61)</f>
        <v>0</v>
      </c>
      <c r="J16" s="221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0"/>
      <c r="F17" s="201"/>
      <c r="G17" s="200"/>
      <c r="H17" s="201"/>
      <c r="I17" s="200">
        <f>SUMIF(F47:F61,A17,I47:I61)</f>
        <v>0</v>
      </c>
      <c r="J17" s="221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0"/>
      <c r="F18" s="201"/>
      <c r="G18" s="200"/>
      <c r="H18" s="201"/>
      <c r="I18" s="200">
        <f>SUMIF(F47:F61,A18,I47:I61)</f>
        <v>0</v>
      </c>
      <c r="J18" s="221"/>
    </row>
    <row r="19" spans="1:10" ht="23.25" customHeight="1" x14ac:dyDescent="0.2">
      <c r="A19" s="139" t="s">
        <v>81</v>
      </c>
      <c r="B19" s="140" t="s">
        <v>26</v>
      </c>
      <c r="C19" s="56"/>
      <c r="D19" s="57"/>
      <c r="E19" s="200"/>
      <c r="F19" s="201"/>
      <c r="G19" s="200"/>
      <c r="H19" s="201"/>
      <c r="I19" s="200">
        <f>SUMIF(F47:F61,A19,I47:I61)</f>
        <v>0</v>
      </c>
      <c r="J19" s="221"/>
    </row>
    <row r="20" spans="1:10" ht="23.25" customHeight="1" x14ac:dyDescent="0.2">
      <c r="A20" s="139" t="s">
        <v>82</v>
      </c>
      <c r="B20" s="140" t="s">
        <v>27</v>
      </c>
      <c r="C20" s="56"/>
      <c r="D20" s="57"/>
      <c r="E20" s="200"/>
      <c r="F20" s="201"/>
      <c r="G20" s="200"/>
      <c r="H20" s="201"/>
      <c r="I20" s="200">
        <f>SUMIF(F47:F61,A20,I47:I61)</f>
        <v>0</v>
      </c>
      <c r="J20" s="221"/>
    </row>
    <row r="21" spans="1:10" ht="23.25" customHeight="1" x14ac:dyDescent="0.2">
      <c r="A21" s="4"/>
      <c r="B21" s="72" t="s">
        <v>28</v>
      </c>
      <c r="C21" s="73"/>
      <c r="D21" s="74"/>
      <c r="E21" s="222"/>
      <c r="F21" s="223"/>
      <c r="G21" s="222"/>
      <c r="H21" s="223"/>
      <c r="I21" s="222">
        <f>SUM(I16:J20)</f>
        <v>0</v>
      </c>
      <c r="J21" s="227"/>
    </row>
    <row r="22" spans="1:10" ht="33" customHeight="1" x14ac:dyDescent="0.2">
      <c r="A22" s="4"/>
      <c r="B22" s="63" t="s">
        <v>30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9"/>
      <c r="H23" s="220"/>
      <c r="I23" s="220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25"/>
      <c r="H24" s="226"/>
      <c r="I24" s="22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9">
        <f>I21</f>
        <v>0</v>
      </c>
      <c r="H25" s="220"/>
      <c r="I25" s="220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15">
        <f>ZakladDPHZakl*SazbaDPH2/100</f>
        <v>0</v>
      </c>
      <c r="H26" s="216"/>
      <c r="I26" s="216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7">
        <f>0</f>
        <v>0</v>
      </c>
      <c r="H27" s="217"/>
      <c r="I27" s="217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02" t="e">
        <f>ZakladDPHSniVypocet+ZakladDPHZaklVypocet</f>
        <v>#REF!</v>
      </c>
      <c r="H28" s="202"/>
      <c r="I28" s="202"/>
      <c r="J28" s="115" t="str">
        <f t="shared" si="0"/>
        <v>CZK</v>
      </c>
    </row>
    <row r="29" spans="1:10" ht="27.75" customHeight="1" thickBot="1" x14ac:dyDescent="0.25">
      <c r="A29" s="4"/>
      <c r="B29" s="111" t="s">
        <v>33</v>
      </c>
      <c r="C29" s="116"/>
      <c r="D29" s="116"/>
      <c r="E29" s="116"/>
      <c r="F29" s="116"/>
      <c r="G29" s="218">
        <f>ZakladDPHSni+DPHSni+ZakladDPHZakl+DPHZakl+Zaokrouhleni</f>
        <v>0</v>
      </c>
      <c r="H29" s="218"/>
      <c r="I29" s="218"/>
      <c r="J29" s="117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8"/>
      <c r="E34" s="198"/>
      <c r="F34" s="30"/>
      <c r="G34" s="198"/>
      <c r="H34" s="198"/>
      <c r="I34" s="198"/>
      <c r="J34" s="36"/>
    </row>
    <row r="35" spans="1:10" ht="12.75" customHeight="1" x14ac:dyDescent="0.2">
      <c r="A35" s="4"/>
      <c r="B35" s="4"/>
      <c r="C35" s="5"/>
      <c r="D35" s="199" t="s">
        <v>2</v>
      </c>
      <c r="E35" s="199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35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48</v>
      </c>
      <c r="C39" s="203" t="s">
        <v>43</v>
      </c>
      <c r="D39" s="204"/>
      <c r="E39" s="204"/>
      <c r="F39" s="106" t="e">
        <f>'Rozpočet Pol'!#REF!</f>
        <v>#REF!</v>
      </c>
      <c r="G39" s="107" t="e">
        <f>'Rozpočet Pol'!#REF!</f>
        <v>#REF!</v>
      </c>
      <c r="H39" s="108" t="e">
        <f>(F39*SazbaDPH1/100)+(G39*SazbaDPH2/100)</f>
        <v>#REF!</v>
      </c>
      <c r="I39" s="108" t="e">
        <f>F39+G39+H39</f>
        <v>#REF!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95"/>
      <c r="B40" s="205" t="s">
        <v>49</v>
      </c>
      <c r="C40" s="206"/>
      <c r="D40" s="206"/>
      <c r="E40" s="207"/>
      <c r="F40" s="109" t="e">
        <f>SUMIF(A39:A39,"=1",F39:F39)</f>
        <v>#REF!</v>
      </c>
      <c r="G40" s="110" t="e">
        <f>SUMIF(A39:A39,"=1",G39:G39)</f>
        <v>#REF!</v>
      </c>
      <c r="H40" s="110" t="e">
        <f>SUMIF(A39:A39,"=1",H39:H39)</f>
        <v>#REF!</v>
      </c>
      <c r="I40" s="110" t="e">
        <f>SUMIF(A39:A39,"=1",I39:I39)</f>
        <v>#REF!</v>
      </c>
      <c r="J40" s="96" t="e">
        <f ca="1">SUMIF(A39:A39,"=1",J39:J39)</f>
        <v>#NAME?</v>
      </c>
    </row>
    <row r="44" spans="1:10" ht="15.75" x14ac:dyDescent="0.25">
      <c r="B44" s="118" t="s">
        <v>51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52</v>
      </c>
      <c r="G46" s="127"/>
      <c r="H46" s="127"/>
      <c r="I46" s="208" t="s">
        <v>28</v>
      </c>
      <c r="J46" s="208"/>
    </row>
    <row r="47" spans="1:10" ht="25.5" customHeight="1" x14ac:dyDescent="0.2">
      <c r="A47" s="120"/>
      <c r="B47" s="128" t="s">
        <v>53</v>
      </c>
      <c r="C47" s="210" t="s">
        <v>54</v>
      </c>
      <c r="D47" s="211"/>
      <c r="E47" s="211"/>
      <c r="F47" s="130" t="s">
        <v>23</v>
      </c>
      <c r="G47" s="131"/>
      <c r="H47" s="131"/>
      <c r="I47" s="209">
        <f>'Rozpočet Pol'!G8</f>
        <v>0</v>
      </c>
      <c r="J47" s="209"/>
    </row>
    <row r="48" spans="1:10" ht="25.5" customHeight="1" x14ac:dyDescent="0.2">
      <c r="A48" s="120"/>
      <c r="B48" s="122" t="s">
        <v>55</v>
      </c>
      <c r="C48" s="192" t="s">
        <v>56</v>
      </c>
      <c r="D48" s="193"/>
      <c r="E48" s="193"/>
      <c r="F48" s="132" t="s">
        <v>23</v>
      </c>
      <c r="G48" s="133"/>
      <c r="H48" s="133"/>
      <c r="I48" s="191">
        <f>'Rozpočet Pol'!G48</f>
        <v>0</v>
      </c>
      <c r="J48" s="191"/>
    </row>
    <row r="49" spans="1:10" ht="25.5" customHeight="1" x14ac:dyDescent="0.2">
      <c r="A49" s="120"/>
      <c r="B49" s="122" t="s">
        <v>57</v>
      </c>
      <c r="C49" s="192" t="s">
        <v>58</v>
      </c>
      <c r="D49" s="193"/>
      <c r="E49" s="193"/>
      <c r="F49" s="132" t="s">
        <v>23</v>
      </c>
      <c r="G49" s="133"/>
      <c r="H49" s="133"/>
      <c r="I49" s="191">
        <f>'Rozpočet Pol'!G53</f>
        <v>0</v>
      </c>
      <c r="J49" s="191"/>
    </row>
    <row r="50" spans="1:10" ht="25.5" customHeight="1" x14ac:dyDescent="0.2">
      <c r="A50" s="120"/>
      <c r="B50" s="122" t="s">
        <v>59</v>
      </c>
      <c r="C50" s="192" t="s">
        <v>60</v>
      </c>
      <c r="D50" s="193"/>
      <c r="E50" s="193"/>
      <c r="F50" s="132" t="s">
        <v>23</v>
      </c>
      <c r="G50" s="133"/>
      <c r="H50" s="133"/>
      <c r="I50" s="191">
        <f>'Rozpočet Pol'!G56</f>
        <v>0</v>
      </c>
      <c r="J50" s="191"/>
    </row>
    <row r="51" spans="1:10" ht="25.5" customHeight="1" x14ac:dyDescent="0.2">
      <c r="A51" s="120"/>
      <c r="B51" s="122" t="s">
        <v>61</v>
      </c>
      <c r="C51" s="192" t="s">
        <v>62</v>
      </c>
      <c r="D51" s="193"/>
      <c r="E51" s="193"/>
      <c r="F51" s="132" t="s">
        <v>23</v>
      </c>
      <c r="G51" s="133"/>
      <c r="H51" s="133"/>
      <c r="I51" s="191">
        <f>'Rozpočet Pol'!G66</f>
        <v>0</v>
      </c>
      <c r="J51" s="191"/>
    </row>
    <row r="52" spans="1:10" ht="25.5" customHeight="1" x14ac:dyDescent="0.2">
      <c r="A52" s="120"/>
      <c r="B52" s="122" t="s">
        <v>63</v>
      </c>
      <c r="C52" s="192" t="s">
        <v>64</v>
      </c>
      <c r="D52" s="193"/>
      <c r="E52" s="193"/>
      <c r="F52" s="132" t="s">
        <v>24</v>
      </c>
      <c r="G52" s="133"/>
      <c r="H52" s="133"/>
      <c r="I52" s="191">
        <f>'Rozpočet Pol'!G68</f>
        <v>0</v>
      </c>
      <c r="J52" s="191"/>
    </row>
    <row r="53" spans="1:10" ht="25.5" customHeight="1" x14ac:dyDescent="0.2">
      <c r="A53" s="120"/>
      <c r="B53" s="122" t="s">
        <v>65</v>
      </c>
      <c r="C53" s="192" t="s">
        <v>66</v>
      </c>
      <c r="D53" s="193"/>
      <c r="E53" s="193"/>
      <c r="F53" s="132" t="s">
        <v>24</v>
      </c>
      <c r="G53" s="133"/>
      <c r="H53" s="133"/>
      <c r="I53" s="191">
        <f>'Rozpočet Pol'!G70</f>
        <v>0</v>
      </c>
      <c r="J53" s="191"/>
    </row>
    <row r="54" spans="1:10" ht="25.5" customHeight="1" x14ac:dyDescent="0.2">
      <c r="A54" s="120"/>
      <c r="B54" s="122" t="s">
        <v>67</v>
      </c>
      <c r="C54" s="192" t="s">
        <v>68</v>
      </c>
      <c r="D54" s="193"/>
      <c r="E54" s="193"/>
      <c r="F54" s="132" t="s">
        <v>24</v>
      </c>
      <c r="G54" s="133"/>
      <c r="H54" s="133"/>
      <c r="I54" s="191">
        <f>'Rozpočet Pol'!G78</f>
        <v>0</v>
      </c>
      <c r="J54" s="191"/>
    </row>
    <row r="55" spans="1:10" ht="25.5" customHeight="1" x14ac:dyDescent="0.2">
      <c r="A55" s="120"/>
      <c r="B55" s="122" t="s">
        <v>69</v>
      </c>
      <c r="C55" s="192" t="s">
        <v>70</v>
      </c>
      <c r="D55" s="193"/>
      <c r="E55" s="193"/>
      <c r="F55" s="132" t="s">
        <v>24</v>
      </c>
      <c r="G55" s="133"/>
      <c r="H55" s="133"/>
      <c r="I55" s="191">
        <f>'Rozpočet Pol'!G83</f>
        <v>0</v>
      </c>
      <c r="J55" s="191"/>
    </row>
    <row r="56" spans="1:10" ht="25.5" customHeight="1" x14ac:dyDescent="0.2">
      <c r="A56" s="120"/>
      <c r="B56" s="122" t="s">
        <v>71</v>
      </c>
      <c r="C56" s="192" t="s">
        <v>72</v>
      </c>
      <c r="D56" s="193"/>
      <c r="E56" s="193"/>
      <c r="F56" s="132" t="s">
        <v>24</v>
      </c>
      <c r="G56" s="133"/>
      <c r="H56" s="133"/>
      <c r="I56" s="191">
        <f>'Rozpočet Pol'!G102</f>
        <v>0</v>
      </c>
      <c r="J56" s="191"/>
    </row>
    <row r="57" spans="1:10" ht="25.5" customHeight="1" x14ac:dyDescent="0.2">
      <c r="A57" s="120"/>
      <c r="B57" s="122" t="s">
        <v>73</v>
      </c>
      <c r="C57" s="192" t="s">
        <v>74</v>
      </c>
      <c r="D57" s="193"/>
      <c r="E57" s="193"/>
      <c r="F57" s="132" t="s">
        <v>24</v>
      </c>
      <c r="G57" s="133"/>
      <c r="H57" s="133"/>
      <c r="I57" s="191">
        <f>'Rozpočet Pol'!G106</f>
        <v>0</v>
      </c>
      <c r="J57" s="191"/>
    </row>
    <row r="58" spans="1:10" ht="25.5" customHeight="1" x14ac:dyDescent="0.2">
      <c r="A58" s="120"/>
      <c r="B58" s="122" t="s">
        <v>75</v>
      </c>
      <c r="C58" s="192" t="s">
        <v>76</v>
      </c>
      <c r="D58" s="193"/>
      <c r="E58" s="193"/>
      <c r="F58" s="132" t="s">
        <v>24</v>
      </c>
      <c r="G58" s="133"/>
      <c r="H58" s="133"/>
      <c r="I58" s="191">
        <f>'Rozpočet Pol'!G127</f>
        <v>0</v>
      </c>
      <c r="J58" s="191"/>
    </row>
    <row r="59" spans="1:10" ht="25.5" customHeight="1" x14ac:dyDescent="0.2">
      <c r="A59" s="120"/>
      <c r="B59" s="122" t="s">
        <v>77</v>
      </c>
      <c r="C59" s="192" t="s">
        <v>78</v>
      </c>
      <c r="D59" s="193"/>
      <c r="E59" s="193"/>
      <c r="F59" s="132" t="s">
        <v>24</v>
      </c>
      <c r="G59" s="133"/>
      <c r="H59" s="133"/>
      <c r="I59" s="191">
        <f>'Rozpočet Pol'!G134</f>
        <v>0</v>
      </c>
      <c r="J59" s="191"/>
    </row>
    <row r="60" spans="1:10" ht="25.5" customHeight="1" x14ac:dyDescent="0.2">
      <c r="A60" s="120"/>
      <c r="B60" s="122" t="s">
        <v>79</v>
      </c>
      <c r="C60" s="192" t="s">
        <v>80</v>
      </c>
      <c r="D60" s="193"/>
      <c r="E60" s="193"/>
      <c r="F60" s="132" t="s">
        <v>25</v>
      </c>
      <c r="G60" s="133"/>
      <c r="H60" s="133"/>
      <c r="I60" s="191">
        <f>'Rozpočet Pol'!G151</f>
        <v>0</v>
      </c>
      <c r="J60" s="191"/>
    </row>
    <row r="61" spans="1:10" ht="25.5" customHeight="1" x14ac:dyDescent="0.2">
      <c r="A61" s="120"/>
      <c r="B61" s="129" t="s">
        <v>81</v>
      </c>
      <c r="C61" s="195" t="s">
        <v>26</v>
      </c>
      <c r="D61" s="196"/>
      <c r="E61" s="196"/>
      <c r="F61" s="134" t="s">
        <v>81</v>
      </c>
      <c r="G61" s="135"/>
      <c r="H61" s="135"/>
      <c r="I61" s="194">
        <f>'Rozpočet Pol'!G162</f>
        <v>0</v>
      </c>
      <c r="J61" s="194"/>
    </row>
    <row r="62" spans="1:10" ht="25.5" customHeight="1" x14ac:dyDescent="0.2">
      <c r="A62" s="121"/>
      <c r="B62" s="125" t="s">
        <v>1</v>
      </c>
      <c r="C62" s="125"/>
      <c r="D62" s="126"/>
      <c r="E62" s="126"/>
      <c r="F62" s="136"/>
      <c r="G62" s="137"/>
      <c r="H62" s="137"/>
      <c r="I62" s="197">
        <f>SUM(I47:I61)</f>
        <v>0</v>
      </c>
      <c r="J62" s="197"/>
    </row>
    <row r="63" spans="1:10" x14ac:dyDescent="0.2">
      <c r="F63" s="138"/>
      <c r="G63" s="94"/>
      <c r="H63" s="138"/>
      <c r="I63" s="94"/>
      <c r="J63" s="94"/>
    </row>
    <row r="64" spans="1:10" x14ac:dyDescent="0.2">
      <c r="F64" s="138"/>
      <c r="G64" s="94"/>
      <c r="H64" s="138"/>
      <c r="I64" s="94"/>
      <c r="J64" s="94"/>
    </row>
    <row r="65" spans="6:10" x14ac:dyDescent="0.2">
      <c r="F65" s="138"/>
      <c r="G65" s="94"/>
      <c r="H65" s="138"/>
      <c r="I65" s="94"/>
      <c r="J65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</mergeCells>
  <phoneticPr fontId="0" type="noConversion"/>
  <printOptions horizontalCentered="1"/>
  <pageMargins left="0.59055118110236227" right="0.59055118110236227" top="0.59055118110236227" bottom="0.59055118110236227" header="0" footer="0.19685039370078741"/>
  <pageSetup paperSize="9" scale="93" fitToHeight="2" orientation="portrait" horizontalDpi="300" verticalDpi="300" r:id="rId2"/>
  <headerFooter alignWithMargins="0">
    <oddFooter>&amp;C&amp;P/&amp;N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7" t="s">
        <v>37</v>
      </c>
      <c r="B2" s="76"/>
      <c r="C2" s="241"/>
      <c r="D2" s="241"/>
      <c r="E2" s="241"/>
      <c r="F2" s="241"/>
      <c r="G2" s="242"/>
    </row>
    <row r="3" spans="1:7" ht="24.95" hidden="1" customHeight="1" x14ac:dyDescent="0.2">
      <c r="A3" s="77" t="s">
        <v>7</v>
      </c>
      <c r="B3" s="76"/>
      <c r="C3" s="241"/>
      <c r="D3" s="241"/>
      <c r="E3" s="241"/>
      <c r="F3" s="241"/>
      <c r="G3" s="242"/>
    </row>
    <row r="4" spans="1:7" ht="24.95" hidden="1" customHeight="1" x14ac:dyDescent="0.2">
      <c r="A4" s="77" t="s">
        <v>8</v>
      </c>
      <c r="B4" s="76"/>
      <c r="C4" s="241"/>
      <c r="D4" s="241"/>
      <c r="E4" s="241"/>
      <c r="F4" s="241"/>
      <c r="G4" s="24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F166"/>
  <sheetViews>
    <sheetView tabSelected="1" view="pageBreakPreview" zoomScaleNormal="100" zoomScaleSheetLayoutView="100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8" customWidth="1"/>
    <col min="25" max="25" width="73.42578125" customWidth="1"/>
  </cols>
  <sheetData>
    <row r="1" spans="1:32" ht="15.75" customHeight="1" x14ac:dyDescent="0.25">
      <c r="A1" s="248" t="s">
        <v>6</v>
      </c>
      <c r="B1" s="248"/>
      <c r="C1" s="248"/>
      <c r="D1" s="248"/>
      <c r="E1" s="248"/>
      <c r="F1" s="248"/>
      <c r="G1" s="248"/>
    </row>
    <row r="2" spans="1:32" ht="24.95" customHeight="1" x14ac:dyDescent="0.2">
      <c r="A2" s="143" t="s">
        <v>83</v>
      </c>
      <c r="B2" s="141"/>
      <c r="C2" s="249" t="s">
        <v>43</v>
      </c>
      <c r="D2" s="250"/>
      <c r="E2" s="250"/>
      <c r="F2" s="250"/>
      <c r="G2" s="251"/>
    </row>
    <row r="3" spans="1:32" ht="24.95" customHeight="1" x14ac:dyDescent="0.2">
      <c r="A3" s="144" t="s">
        <v>7</v>
      </c>
      <c r="B3" s="142"/>
      <c r="C3" s="252" t="s">
        <v>39</v>
      </c>
      <c r="D3" s="253"/>
      <c r="E3" s="253"/>
      <c r="F3" s="253"/>
      <c r="G3" s="254"/>
    </row>
    <row r="4" spans="1:32" ht="24.95" hidden="1" customHeight="1" x14ac:dyDescent="0.2">
      <c r="A4" s="144" t="s">
        <v>8</v>
      </c>
      <c r="B4" s="142"/>
      <c r="C4" s="252"/>
      <c r="D4" s="253"/>
      <c r="E4" s="253"/>
      <c r="F4" s="253"/>
      <c r="G4" s="254"/>
    </row>
    <row r="5" spans="1:32" hidden="1" x14ac:dyDescent="0.2">
      <c r="A5" s="145" t="s">
        <v>84</v>
      </c>
      <c r="B5" s="146"/>
      <c r="C5" s="147"/>
      <c r="D5" s="148"/>
      <c r="E5" s="148"/>
      <c r="F5" s="148"/>
      <c r="G5" s="149"/>
    </row>
    <row r="7" spans="1:32" x14ac:dyDescent="0.2">
      <c r="A7" s="155" t="s">
        <v>85</v>
      </c>
      <c r="B7" s="156" t="s">
        <v>86</v>
      </c>
      <c r="C7" s="156" t="s">
        <v>87</v>
      </c>
      <c r="D7" s="155" t="s">
        <v>88</v>
      </c>
      <c r="E7" s="155" t="s">
        <v>89</v>
      </c>
      <c r="F7" s="150" t="s">
        <v>90</v>
      </c>
      <c r="G7" s="169" t="s">
        <v>28</v>
      </c>
    </row>
    <row r="8" spans="1:32" x14ac:dyDescent="0.2">
      <c r="A8" s="170" t="s">
        <v>91</v>
      </c>
      <c r="B8" s="171" t="s">
        <v>53</v>
      </c>
      <c r="C8" s="172" t="s">
        <v>54</v>
      </c>
      <c r="D8" s="157"/>
      <c r="E8" s="173"/>
      <c r="F8" s="174"/>
      <c r="G8" s="174">
        <f>SUM(G9:G47)</f>
        <v>0</v>
      </c>
    </row>
    <row r="9" spans="1:32" ht="22.5" outlineLevel="1" x14ac:dyDescent="0.2">
      <c r="A9" s="152">
        <v>1</v>
      </c>
      <c r="B9" s="158" t="s">
        <v>92</v>
      </c>
      <c r="C9" s="185" t="s">
        <v>93</v>
      </c>
      <c r="D9" s="160" t="s">
        <v>94</v>
      </c>
      <c r="E9" s="163">
        <v>92.876000000000005</v>
      </c>
      <c r="F9" s="166"/>
      <c r="G9" s="167">
        <f>ROUND(E9*F9,2)</f>
        <v>0</v>
      </c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</row>
    <row r="10" spans="1:32" outlineLevel="1" x14ac:dyDescent="0.2">
      <c r="A10" s="152"/>
      <c r="B10" s="158"/>
      <c r="C10" s="243" t="s">
        <v>95</v>
      </c>
      <c r="D10" s="244"/>
      <c r="E10" s="245"/>
      <c r="F10" s="246"/>
      <c r="G10" s="247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4"/>
      <c r="Z10" s="151"/>
      <c r="AA10" s="151"/>
      <c r="AB10" s="151"/>
      <c r="AC10" s="151"/>
      <c r="AD10" s="151"/>
      <c r="AE10" s="151"/>
      <c r="AF10" s="151"/>
    </row>
    <row r="11" spans="1:32" outlineLevel="1" x14ac:dyDescent="0.2">
      <c r="A11" s="152"/>
      <c r="B11" s="158"/>
      <c r="C11" s="243" t="s">
        <v>96</v>
      </c>
      <c r="D11" s="244"/>
      <c r="E11" s="245"/>
      <c r="F11" s="246"/>
      <c r="G11" s="247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4"/>
      <c r="Z11" s="151"/>
      <c r="AA11" s="151"/>
      <c r="AB11" s="151"/>
      <c r="AC11" s="151"/>
      <c r="AD11" s="151"/>
      <c r="AE11" s="151"/>
      <c r="AF11" s="151"/>
    </row>
    <row r="12" spans="1:32" outlineLevel="1" x14ac:dyDescent="0.2">
      <c r="A12" s="152"/>
      <c r="B12" s="158"/>
      <c r="C12" s="243" t="s">
        <v>97</v>
      </c>
      <c r="D12" s="244"/>
      <c r="E12" s="245"/>
      <c r="F12" s="246"/>
      <c r="G12" s="247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4"/>
      <c r="Z12" s="151"/>
      <c r="AA12" s="151"/>
      <c r="AB12" s="151"/>
      <c r="AC12" s="151"/>
      <c r="AD12" s="151"/>
      <c r="AE12" s="151"/>
      <c r="AF12" s="151"/>
    </row>
    <row r="13" spans="1:32" outlineLevel="1" x14ac:dyDescent="0.2">
      <c r="A13" s="152"/>
      <c r="B13" s="158"/>
      <c r="C13" s="243" t="s">
        <v>98</v>
      </c>
      <c r="D13" s="244"/>
      <c r="E13" s="245"/>
      <c r="F13" s="246"/>
      <c r="G13" s="247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4"/>
      <c r="Z13" s="151"/>
      <c r="AA13" s="151"/>
      <c r="AB13" s="151"/>
      <c r="AC13" s="151"/>
      <c r="AD13" s="151"/>
      <c r="AE13" s="151"/>
      <c r="AF13" s="151"/>
    </row>
    <row r="14" spans="1:32" outlineLevel="1" x14ac:dyDescent="0.2">
      <c r="A14" s="152"/>
      <c r="B14" s="158"/>
      <c r="C14" s="243" t="s">
        <v>99</v>
      </c>
      <c r="D14" s="244"/>
      <c r="E14" s="245"/>
      <c r="F14" s="246"/>
      <c r="G14" s="247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4"/>
      <c r="Z14" s="151"/>
      <c r="AA14" s="151"/>
      <c r="AB14" s="151"/>
      <c r="AC14" s="151"/>
      <c r="AD14" s="151"/>
      <c r="AE14" s="151"/>
      <c r="AF14" s="151"/>
    </row>
    <row r="15" spans="1:32" outlineLevel="1" x14ac:dyDescent="0.2">
      <c r="A15" s="152"/>
      <c r="B15" s="158"/>
      <c r="C15" s="243" t="s">
        <v>100</v>
      </c>
      <c r="D15" s="244"/>
      <c r="E15" s="245"/>
      <c r="F15" s="246"/>
      <c r="G15" s="247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4"/>
      <c r="Z15" s="151"/>
      <c r="AA15" s="151"/>
      <c r="AB15" s="151"/>
      <c r="AC15" s="151"/>
      <c r="AD15" s="151"/>
      <c r="AE15" s="151"/>
      <c r="AF15" s="151"/>
    </row>
    <row r="16" spans="1:32" outlineLevel="1" x14ac:dyDescent="0.2">
      <c r="A16" s="152"/>
      <c r="B16" s="158"/>
      <c r="C16" s="243" t="s">
        <v>101</v>
      </c>
      <c r="D16" s="244"/>
      <c r="E16" s="245"/>
      <c r="F16" s="246"/>
      <c r="G16" s="247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4"/>
      <c r="Z16" s="151"/>
      <c r="AA16" s="151"/>
      <c r="AB16" s="151"/>
      <c r="AC16" s="151"/>
      <c r="AD16" s="151"/>
      <c r="AE16" s="151"/>
      <c r="AF16" s="151"/>
    </row>
    <row r="17" spans="1:32" ht="22.5" outlineLevel="1" x14ac:dyDescent="0.2">
      <c r="A17" s="152"/>
      <c r="B17" s="158"/>
      <c r="C17" s="186" t="s">
        <v>102</v>
      </c>
      <c r="D17" s="161"/>
      <c r="E17" s="164">
        <v>92.876000000000005</v>
      </c>
      <c r="F17" s="167"/>
      <c r="G17" s="167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</row>
    <row r="18" spans="1:32" ht="22.5" outlineLevel="1" x14ac:dyDescent="0.2">
      <c r="A18" s="152">
        <v>2</v>
      </c>
      <c r="B18" s="158" t="s">
        <v>103</v>
      </c>
      <c r="C18" s="185" t="s">
        <v>104</v>
      </c>
      <c r="D18" s="160" t="s">
        <v>94</v>
      </c>
      <c r="E18" s="163">
        <v>105.105</v>
      </c>
      <c r="F18" s="166"/>
      <c r="G18" s="167">
        <f>ROUND(E18*F18,2)</f>
        <v>0</v>
      </c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</row>
    <row r="19" spans="1:32" outlineLevel="1" x14ac:dyDescent="0.2">
      <c r="A19" s="152"/>
      <c r="B19" s="158"/>
      <c r="C19" s="243" t="s">
        <v>105</v>
      </c>
      <c r="D19" s="244"/>
      <c r="E19" s="245"/>
      <c r="F19" s="246"/>
      <c r="G19" s="247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4"/>
      <c r="Z19" s="151"/>
      <c r="AA19" s="151"/>
      <c r="AB19" s="151"/>
      <c r="AC19" s="151"/>
      <c r="AD19" s="151"/>
      <c r="AE19" s="151"/>
      <c r="AF19" s="151"/>
    </row>
    <row r="20" spans="1:32" outlineLevel="1" x14ac:dyDescent="0.2">
      <c r="A20" s="152"/>
      <c r="B20" s="158"/>
      <c r="C20" s="243" t="s">
        <v>106</v>
      </c>
      <c r="D20" s="244"/>
      <c r="E20" s="245"/>
      <c r="F20" s="246"/>
      <c r="G20" s="247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4"/>
      <c r="Z20" s="151"/>
      <c r="AA20" s="151"/>
      <c r="AB20" s="151"/>
      <c r="AC20" s="151"/>
      <c r="AD20" s="151"/>
      <c r="AE20" s="151"/>
      <c r="AF20" s="151"/>
    </row>
    <row r="21" spans="1:32" outlineLevel="1" x14ac:dyDescent="0.2">
      <c r="A21" s="152"/>
      <c r="B21" s="158"/>
      <c r="C21" s="243" t="s">
        <v>107</v>
      </c>
      <c r="D21" s="244"/>
      <c r="E21" s="245"/>
      <c r="F21" s="246"/>
      <c r="G21" s="247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4"/>
      <c r="Z21" s="151"/>
      <c r="AA21" s="151"/>
      <c r="AB21" s="151"/>
      <c r="AC21" s="151"/>
      <c r="AD21" s="151"/>
      <c r="AE21" s="151"/>
      <c r="AF21" s="151"/>
    </row>
    <row r="22" spans="1:32" ht="22.5" outlineLevel="1" x14ac:dyDescent="0.2">
      <c r="A22" s="152"/>
      <c r="B22" s="158"/>
      <c r="C22" s="186" t="s">
        <v>108</v>
      </c>
      <c r="D22" s="161"/>
      <c r="E22" s="164">
        <v>83.23</v>
      </c>
      <c r="F22" s="167"/>
      <c r="G22" s="167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</row>
    <row r="23" spans="1:32" outlineLevel="1" x14ac:dyDescent="0.2">
      <c r="A23" s="152"/>
      <c r="B23" s="158"/>
      <c r="C23" s="186" t="s">
        <v>109</v>
      </c>
      <c r="D23" s="161"/>
      <c r="E23" s="164">
        <v>21.875</v>
      </c>
      <c r="F23" s="167"/>
      <c r="G23" s="167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</row>
    <row r="24" spans="1:32" ht="22.5" outlineLevel="1" x14ac:dyDescent="0.2">
      <c r="A24" s="152">
        <v>3</v>
      </c>
      <c r="B24" s="158" t="s">
        <v>110</v>
      </c>
      <c r="C24" s="185" t="s">
        <v>111</v>
      </c>
      <c r="D24" s="160" t="s">
        <v>94</v>
      </c>
      <c r="E24" s="163">
        <v>84</v>
      </c>
      <c r="F24" s="166"/>
      <c r="G24" s="167">
        <f>ROUND(E24*F24,2)</f>
        <v>0</v>
      </c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</row>
    <row r="25" spans="1:32" outlineLevel="1" x14ac:dyDescent="0.2">
      <c r="A25" s="152"/>
      <c r="B25" s="158"/>
      <c r="C25" s="243" t="s">
        <v>112</v>
      </c>
      <c r="D25" s="244"/>
      <c r="E25" s="245"/>
      <c r="F25" s="246"/>
      <c r="G25" s="247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4"/>
      <c r="Z25" s="151"/>
      <c r="AA25" s="151"/>
      <c r="AB25" s="151"/>
      <c r="AC25" s="151"/>
      <c r="AD25" s="151"/>
      <c r="AE25" s="151"/>
      <c r="AF25" s="151"/>
    </row>
    <row r="26" spans="1:32" outlineLevel="1" x14ac:dyDescent="0.2">
      <c r="A26" s="152"/>
      <c r="B26" s="158"/>
      <c r="C26" s="243" t="s">
        <v>106</v>
      </c>
      <c r="D26" s="244"/>
      <c r="E26" s="245"/>
      <c r="F26" s="246"/>
      <c r="G26" s="247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4"/>
      <c r="Z26" s="151"/>
      <c r="AA26" s="151"/>
      <c r="AB26" s="151"/>
      <c r="AC26" s="151"/>
      <c r="AD26" s="151"/>
      <c r="AE26" s="151"/>
      <c r="AF26" s="151"/>
    </row>
    <row r="27" spans="1:32" outlineLevel="1" x14ac:dyDescent="0.2">
      <c r="A27" s="152"/>
      <c r="B27" s="158"/>
      <c r="C27" s="243" t="s">
        <v>98</v>
      </c>
      <c r="D27" s="244"/>
      <c r="E27" s="245"/>
      <c r="F27" s="246"/>
      <c r="G27" s="247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4"/>
      <c r="Z27" s="151"/>
      <c r="AA27" s="151"/>
      <c r="AB27" s="151"/>
      <c r="AC27" s="151"/>
      <c r="AD27" s="151"/>
      <c r="AE27" s="151"/>
      <c r="AF27" s="151"/>
    </row>
    <row r="28" spans="1:32" outlineLevel="1" x14ac:dyDescent="0.2">
      <c r="A28" s="152"/>
      <c r="B28" s="158"/>
      <c r="C28" s="243" t="s">
        <v>99</v>
      </c>
      <c r="D28" s="244"/>
      <c r="E28" s="245"/>
      <c r="F28" s="246"/>
      <c r="G28" s="247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4"/>
      <c r="Z28" s="151"/>
      <c r="AA28" s="151"/>
      <c r="AB28" s="151"/>
      <c r="AC28" s="151"/>
      <c r="AD28" s="151"/>
      <c r="AE28" s="151"/>
      <c r="AF28" s="151"/>
    </row>
    <row r="29" spans="1:32" outlineLevel="1" x14ac:dyDescent="0.2">
      <c r="A29" s="152"/>
      <c r="B29" s="158"/>
      <c r="C29" s="186" t="s">
        <v>113</v>
      </c>
      <c r="D29" s="161"/>
      <c r="E29" s="164">
        <v>28</v>
      </c>
      <c r="F29" s="167"/>
      <c r="G29" s="167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</row>
    <row r="30" spans="1:32" outlineLevel="1" x14ac:dyDescent="0.2">
      <c r="A30" s="152"/>
      <c r="B30" s="158"/>
      <c r="C30" s="186" t="s">
        <v>114</v>
      </c>
      <c r="D30" s="161"/>
      <c r="E30" s="164">
        <v>28</v>
      </c>
      <c r="F30" s="167"/>
      <c r="G30" s="167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</row>
    <row r="31" spans="1:32" outlineLevel="1" x14ac:dyDescent="0.2">
      <c r="A31" s="152"/>
      <c r="B31" s="158"/>
      <c r="C31" s="186" t="s">
        <v>115</v>
      </c>
      <c r="D31" s="161"/>
      <c r="E31" s="164">
        <v>28</v>
      </c>
      <c r="F31" s="167"/>
      <c r="G31" s="167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</row>
    <row r="32" spans="1:32" ht="22.5" outlineLevel="1" x14ac:dyDescent="0.2">
      <c r="A32" s="152">
        <v>4</v>
      </c>
      <c r="B32" s="158" t="s">
        <v>116</v>
      </c>
      <c r="C32" s="185" t="s">
        <v>117</v>
      </c>
      <c r="D32" s="160" t="s">
        <v>94</v>
      </c>
      <c r="E32" s="163">
        <v>76.23</v>
      </c>
      <c r="F32" s="166"/>
      <c r="G32" s="167">
        <f>ROUND(E32*F32,2)</f>
        <v>0</v>
      </c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</row>
    <row r="33" spans="1:32" outlineLevel="1" x14ac:dyDescent="0.2">
      <c r="A33" s="152"/>
      <c r="B33" s="158"/>
      <c r="C33" s="243" t="s">
        <v>118</v>
      </c>
      <c r="D33" s="244"/>
      <c r="E33" s="245"/>
      <c r="F33" s="246"/>
      <c r="G33" s="247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4"/>
      <c r="Z33" s="151"/>
      <c r="AA33" s="151"/>
      <c r="AB33" s="151"/>
      <c r="AC33" s="151"/>
      <c r="AD33" s="151"/>
      <c r="AE33" s="151"/>
      <c r="AF33" s="151"/>
    </row>
    <row r="34" spans="1:32" outlineLevel="1" x14ac:dyDescent="0.2">
      <c r="A34" s="152"/>
      <c r="B34" s="158"/>
      <c r="C34" s="243" t="s">
        <v>106</v>
      </c>
      <c r="D34" s="244"/>
      <c r="E34" s="245"/>
      <c r="F34" s="246"/>
      <c r="G34" s="247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4"/>
      <c r="Z34" s="151"/>
      <c r="AA34" s="151"/>
      <c r="AB34" s="151"/>
      <c r="AC34" s="151"/>
      <c r="AD34" s="151"/>
      <c r="AE34" s="151"/>
      <c r="AF34" s="151"/>
    </row>
    <row r="35" spans="1:32" outlineLevel="1" x14ac:dyDescent="0.2">
      <c r="A35" s="152"/>
      <c r="B35" s="158"/>
      <c r="C35" s="243" t="s">
        <v>119</v>
      </c>
      <c r="D35" s="244"/>
      <c r="E35" s="245"/>
      <c r="F35" s="246"/>
      <c r="G35" s="247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4"/>
      <c r="Z35" s="151"/>
      <c r="AA35" s="151"/>
      <c r="AB35" s="151"/>
      <c r="AC35" s="151"/>
      <c r="AD35" s="151"/>
      <c r="AE35" s="151"/>
      <c r="AF35" s="151"/>
    </row>
    <row r="36" spans="1:32" outlineLevel="1" x14ac:dyDescent="0.2">
      <c r="A36" s="152"/>
      <c r="B36" s="158"/>
      <c r="C36" s="243" t="s">
        <v>98</v>
      </c>
      <c r="D36" s="244"/>
      <c r="E36" s="245"/>
      <c r="F36" s="246"/>
      <c r="G36" s="247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4"/>
      <c r="Z36" s="151"/>
      <c r="AA36" s="151"/>
      <c r="AB36" s="151"/>
      <c r="AC36" s="151"/>
      <c r="AD36" s="151"/>
      <c r="AE36" s="151"/>
      <c r="AF36" s="151"/>
    </row>
    <row r="37" spans="1:32" outlineLevel="1" x14ac:dyDescent="0.2">
      <c r="A37" s="152"/>
      <c r="B37" s="158"/>
      <c r="C37" s="243" t="s">
        <v>99</v>
      </c>
      <c r="D37" s="244"/>
      <c r="E37" s="245"/>
      <c r="F37" s="246"/>
      <c r="G37" s="247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4"/>
      <c r="Z37" s="151"/>
      <c r="AA37" s="151"/>
      <c r="AB37" s="151"/>
      <c r="AC37" s="151"/>
      <c r="AD37" s="151"/>
      <c r="AE37" s="151"/>
      <c r="AF37" s="151"/>
    </row>
    <row r="38" spans="1:32" outlineLevel="1" x14ac:dyDescent="0.2">
      <c r="A38" s="152"/>
      <c r="B38" s="158"/>
      <c r="C38" s="243" t="s">
        <v>120</v>
      </c>
      <c r="D38" s="244"/>
      <c r="E38" s="245"/>
      <c r="F38" s="246"/>
      <c r="G38" s="247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4"/>
      <c r="Z38" s="151"/>
      <c r="AA38" s="151"/>
      <c r="AB38" s="151"/>
      <c r="AC38" s="151"/>
      <c r="AD38" s="151"/>
      <c r="AE38" s="151"/>
      <c r="AF38" s="151"/>
    </row>
    <row r="39" spans="1:32" outlineLevel="1" x14ac:dyDescent="0.2">
      <c r="A39" s="152"/>
      <c r="B39" s="158"/>
      <c r="C39" s="243" t="s">
        <v>121</v>
      </c>
      <c r="D39" s="244"/>
      <c r="E39" s="245"/>
      <c r="F39" s="246"/>
      <c r="G39" s="247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4"/>
      <c r="Z39" s="151"/>
      <c r="AA39" s="151"/>
      <c r="AB39" s="151"/>
      <c r="AC39" s="151"/>
      <c r="AD39" s="151"/>
      <c r="AE39" s="151"/>
      <c r="AF39" s="151"/>
    </row>
    <row r="40" spans="1:32" outlineLevel="1" x14ac:dyDescent="0.2">
      <c r="A40" s="152"/>
      <c r="B40" s="158"/>
      <c r="C40" s="186" t="s">
        <v>122</v>
      </c>
      <c r="D40" s="161"/>
      <c r="E40" s="164">
        <v>20.475000000000001</v>
      </c>
      <c r="F40" s="167"/>
      <c r="G40" s="167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</row>
    <row r="41" spans="1:32" outlineLevel="1" x14ac:dyDescent="0.2">
      <c r="A41" s="152"/>
      <c r="B41" s="158"/>
      <c r="C41" s="186" t="s">
        <v>123</v>
      </c>
      <c r="D41" s="161"/>
      <c r="E41" s="164">
        <v>31.5</v>
      </c>
      <c r="F41" s="167"/>
      <c r="G41" s="167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</row>
    <row r="42" spans="1:32" outlineLevel="1" x14ac:dyDescent="0.2">
      <c r="A42" s="152"/>
      <c r="B42" s="158"/>
      <c r="C42" s="186" t="s">
        <v>124</v>
      </c>
      <c r="D42" s="161"/>
      <c r="E42" s="164">
        <v>24.254999999999999</v>
      </c>
      <c r="F42" s="167"/>
      <c r="G42" s="167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</row>
    <row r="43" spans="1:32" outlineLevel="1" x14ac:dyDescent="0.2">
      <c r="A43" s="152">
        <v>5</v>
      </c>
      <c r="B43" s="158" t="s">
        <v>125</v>
      </c>
      <c r="C43" s="185" t="s">
        <v>126</v>
      </c>
      <c r="D43" s="160" t="s">
        <v>94</v>
      </c>
      <c r="E43" s="163">
        <v>358.21100000000001</v>
      </c>
      <c r="F43" s="166"/>
      <c r="G43" s="167">
        <f>ROUND(E43*F43,2)</f>
        <v>0</v>
      </c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</row>
    <row r="44" spans="1:32" outlineLevel="1" x14ac:dyDescent="0.2">
      <c r="A44" s="152"/>
      <c r="B44" s="158"/>
      <c r="C44" s="186" t="s">
        <v>127</v>
      </c>
      <c r="D44" s="161"/>
      <c r="E44" s="164">
        <v>92.876000000000005</v>
      </c>
      <c r="F44" s="167"/>
      <c r="G44" s="167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</row>
    <row r="45" spans="1:32" outlineLevel="1" x14ac:dyDescent="0.2">
      <c r="A45" s="152"/>
      <c r="B45" s="158"/>
      <c r="C45" s="186" t="s">
        <v>128</v>
      </c>
      <c r="D45" s="161"/>
      <c r="E45" s="164">
        <v>105.105</v>
      </c>
      <c r="F45" s="167"/>
      <c r="G45" s="167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</row>
    <row r="46" spans="1:32" outlineLevel="1" x14ac:dyDescent="0.2">
      <c r="A46" s="152"/>
      <c r="B46" s="158"/>
      <c r="C46" s="186" t="s">
        <v>129</v>
      </c>
      <c r="D46" s="161"/>
      <c r="E46" s="164">
        <v>84</v>
      </c>
      <c r="F46" s="167"/>
      <c r="G46" s="167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</row>
    <row r="47" spans="1:32" outlineLevel="1" x14ac:dyDescent="0.2">
      <c r="A47" s="152"/>
      <c r="B47" s="158"/>
      <c r="C47" s="186" t="s">
        <v>130</v>
      </c>
      <c r="D47" s="161"/>
      <c r="E47" s="164">
        <v>76.23</v>
      </c>
      <c r="F47" s="167"/>
      <c r="G47" s="167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</row>
    <row r="48" spans="1:32" x14ac:dyDescent="0.2">
      <c r="A48" s="153" t="s">
        <v>91</v>
      </c>
      <c r="B48" s="159" t="s">
        <v>55</v>
      </c>
      <c r="C48" s="187" t="s">
        <v>56</v>
      </c>
      <c r="D48" s="162"/>
      <c r="E48" s="165"/>
      <c r="F48" s="168"/>
      <c r="G48" s="168">
        <f>SUM(G49:G52)</f>
        <v>0</v>
      </c>
    </row>
    <row r="49" spans="1:32" outlineLevel="1" x14ac:dyDescent="0.2">
      <c r="A49" s="152">
        <v>6</v>
      </c>
      <c r="B49" s="158" t="s">
        <v>131</v>
      </c>
      <c r="C49" s="185" t="s">
        <v>132</v>
      </c>
      <c r="D49" s="160" t="s">
        <v>94</v>
      </c>
      <c r="E49" s="163">
        <v>8.4</v>
      </c>
      <c r="F49" s="166"/>
      <c r="G49" s="167">
        <f>ROUND(E49*F49,2)</f>
        <v>0</v>
      </c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</row>
    <row r="50" spans="1:32" outlineLevel="1" x14ac:dyDescent="0.2">
      <c r="A50" s="152"/>
      <c r="B50" s="158"/>
      <c r="C50" s="186" t="s">
        <v>133</v>
      </c>
      <c r="D50" s="161"/>
      <c r="E50" s="164">
        <v>2.7</v>
      </c>
      <c r="F50" s="167"/>
      <c r="G50" s="167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</row>
    <row r="51" spans="1:32" outlineLevel="1" x14ac:dyDescent="0.2">
      <c r="A51" s="152"/>
      <c r="B51" s="158"/>
      <c r="C51" s="186" t="s">
        <v>134</v>
      </c>
      <c r="D51" s="161"/>
      <c r="E51" s="164">
        <v>2.85</v>
      </c>
      <c r="F51" s="167"/>
      <c r="G51" s="167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</row>
    <row r="52" spans="1:32" outlineLevel="1" x14ac:dyDescent="0.2">
      <c r="A52" s="152"/>
      <c r="B52" s="158"/>
      <c r="C52" s="186" t="s">
        <v>135</v>
      </c>
      <c r="D52" s="161"/>
      <c r="E52" s="164">
        <v>2.85</v>
      </c>
      <c r="F52" s="167"/>
      <c r="G52" s="167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</row>
    <row r="53" spans="1:32" x14ac:dyDescent="0.2">
      <c r="A53" s="153" t="s">
        <v>91</v>
      </c>
      <c r="B53" s="159" t="s">
        <v>57</v>
      </c>
      <c r="C53" s="187" t="s">
        <v>58</v>
      </c>
      <c r="D53" s="162"/>
      <c r="E53" s="165"/>
      <c r="F53" s="168"/>
      <c r="G53" s="168">
        <f>SUM(G54:G55)</f>
        <v>0</v>
      </c>
    </row>
    <row r="54" spans="1:32" outlineLevel="1" x14ac:dyDescent="0.2">
      <c r="A54" s="152">
        <v>7</v>
      </c>
      <c r="B54" s="158" t="s">
        <v>136</v>
      </c>
      <c r="C54" s="185" t="s">
        <v>137</v>
      </c>
      <c r="D54" s="160" t="s">
        <v>94</v>
      </c>
      <c r="E54" s="163">
        <v>68</v>
      </c>
      <c r="F54" s="166"/>
      <c r="G54" s="167">
        <f>ROUND(E54*F54,2)</f>
        <v>0</v>
      </c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</row>
    <row r="55" spans="1:32" outlineLevel="1" x14ac:dyDescent="0.2">
      <c r="A55" s="152"/>
      <c r="B55" s="158"/>
      <c r="C55" s="186" t="s">
        <v>138</v>
      </c>
      <c r="D55" s="161"/>
      <c r="E55" s="164">
        <v>68</v>
      </c>
      <c r="F55" s="167"/>
      <c r="G55" s="167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</row>
    <row r="56" spans="1:32" x14ac:dyDescent="0.2">
      <c r="A56" s="153" t="s">
        <v>91</v>
      </c>
      <c r="B56" s="159" t="s">
        <v>59</v>
      </c>
      <c r="C56" s="187" t="s">
        <v>60</v>
      </c>
      <c r="D56" s="162"/>
      <c r="E56" s="165"/>
      <c r="F56" s="168"/>
      <c r="G56" s="168">
        <f>SUM(G57:G65)</f>
        <v>0</v>
      </c>
    </row>
    <row r="57" spans="1:32" ht="22.5" outlineLevel="1" x14ac:dyDescent="0.2">
      <c r="A57" s="152">
        <v>8</v>
      </c>
      <c r="B57" s="158" t="s">
        <v>139</v>
      </c>
      <c r="C57" s="185" t="s">
        <v>140</v>
      </c>
      <c r="D57" s="160" t="s">
        <v>141</v>
      </c>
      <c r="E57" s="163">
        <v>1.6231</v>
      </c>
      <c r="F57" s="166"/>
      <c r="G57" s="167">
        <f>ROUND(E57*F57,2)</f>
        <v>0</v>
      </c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</row>
    <row r="58" spans="1:32" ht="22.5" outlineLevel="1" x14ac:dyDescent="0.2">
      <c r="A58" s="152">
        <v>9</v>
      </c>
      <c r="B58" s="158" t="s">
        <v>142</v>
      </c>
      <c r="C58" s="185" t="s">
        <v>143</v>
      </c>
      <c r="D58" s="160" t="s">
        <v>141</v>
      </c>
      <c r="E58" s="163">
        <v>0.28010000000000002</v>
      </c>
      <c r="F58" s="166"/>
      <c r="G58" s="167">
        <f>ROUND(E58*F58,2)</f>
        <v>0</v>
      </c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</row>
    <row r="59" spans="1:32" outlineLevel="1" x14ac:dyDescent="0.2">
      <c r="A59" s="152">
        <v>10</v>
      </c>
      <c r="B59" s="158" t="s">
        <v>144</v>
      </c>
      <c r="C59" s="185" t="s">
        <v>145</v>
      </c>
      <c r="D59" s="160" t="s">
        <v>141</v>
      </c>
      <c r="E59" s="163">
        <v>15</v>
      </c>
      <c r="F59" s="166"/>
      <c r="G59" s="167">
        <f>ROUND(E59*F59,2)</f>
        <v>0</v>
      </c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</row>
    <row r="60" spans="1:32" outlineLevel="1" x14ac:dyDescent="0.2">
      <c r="A60" s="152">
        <v>11</v>
      </c>
      <c r="B60" s="158" t="s">
        <v>146</v>
      </c>
      <c r="C60" s="185" t="s">
        <v>147</v>
      </c>
      <c r="D60" s="160" t="s">
        <v>141</v>
      </c>
      <c r="E60" s="163">
        <v>1.6231</v>
      </c>
      <c r="F60" s="166"/>
      <c r="G60" s="167">
        <f>ROUND(E60*F60,2)</f>
        <v>0</v>
      </c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</row>
    <row r="61" spans="1:32" outlineLevel="1" x14ac:dyDescent="0.2">
      <c r="A61" s="152">
        <v>12</v>
      </c>
      <c r="B61" s="158" t="s">
        <v>148</v>
      </c>
      <c r="C61" s="185" t="s">
        <v>149</v>
      </c>
      <c r="D61" s="160" t="s">
        <v>141</v>
      </c>
      <c r="E61" s="163">
        <v>67.206000000000003</v>
      </c>
      <c r="F61" s="166"/>
      <c r="G61" s="167">
        <f>ROUND(E61*F61,2)</f>
        <v>0</v>
      </c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</row>
    <row r="62" spans="1:32" outlineLevel="1" x14ac:dyDescent="0.2">
      <c r="A62" s="152"/>
      <c r="B62" s="158"/>
      <c r="C62" s="186" t="s">
        <v>150</v>
      </c>
      <c r="D62" s="161"/>
      <c r="E62" s="164">
        <v>67.206000000000003</v>
      </c>
      <c r="F62" s="167"/>
      <c r="G62" s="167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</row>
    <row r="63" spans="1:32" ht="22.5" outlineLevel="1" x14ac:dyDescent="0.2">
      <c r="A63" s="152">
        <v>13</v>
      </c>
      <c r="B63" s="158" t="s">
        <v>151</v>
      </c>
      <c r="C63" s="185" t="s">
        <v>152</v>
      </c>
      <c r="D63" s="160" t="s">
        <v>141</v>
      </c>
      <c r="E63" s="163">
        <v>0.57499999999999996</v>
      </c>
      <c r="F63" s="166"/>
      <c r="G63" s="167">
        <f>ROUND(E63*F63,2)</f>
        <v>0</v>
      </c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</row>
    <row r="64" spans="1:32" outlineLevel="1" x14ac:dyDescent="0.2">
      <c r="A64" s="152">
        <v>14</v>
      </c>
      <c r="B64" s="158" t="s">
        <v>153</v>
      </c>
      <c r="C64" s="185" t="s">
        <v>154</v>
      </c>
      <c r="D64" s="160" t="s">
        <v>141</v>
      </c>
      <c r="E64" s="163">
        <v>1.6231</v>
      </c>
      <c r="F64" s="166"/>
      <c r="G64" s="167">
        <f>ROUND(E64*F64,2)</f>
        <v>0</v>
      </c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</row>
    <row r="65" spans="1:32" ht="22.5" outlineLevel="1" x14ac:dyDescent="0.2">
      <c r="A65" s="152">
        <v>15</v>
      </c>
      <c r="B65" s="158" t="s">
        <v>155</v>
      </c>
      <c r="C65" s="185" t="s">
        <v>156</v>
      </c>
      <c r="D65" s="160" t="s">
        <v>141</v>
      </c>
      <c r="E65" s="163">
        <v>0.84</v>
      </c>
      <c r="F65" s="166"/>
      <c r="G65" s="167">
        <f>ROUND(E65*F65,2)</f>
        <v>0</v>
      </c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</row>
    <row r="66" spans="1:32" x14ac:dyDescent="0.2">
      <c r="A66" s="153" t="s">
        <v>91</v>
      </c>
      <c r="B66" s="159" t="s">
        <v>61</v>
      </c>
      <c r="C66" s="187" t="s">
        <v>62</v>
      </c>
      <c r="D66" s="162"/>
      <c r="E66" s="165"/>
      <c r="F66" s="168"/>
      <c r="G66" s="168">
        <f>SUM(G67)</f>
        <v>0</v>
      </c>
    </row>
    <row r="67" spans="1:32" outlineLevel="1" x14ac:dyDescent="0.2">
      <c r="A67" s="152">
        <v>16</v>
      </c>
      <c r="B67" s="158" t="s">
        <v>157</v>
      </c>
      <c r="C67" s="185" t="s">
        <v>158</v>
      </c>
      <c r="D67" s="160" t="s">
        <v>141</v>
      </c>
      <c r="E67" s="163">
        <v>16.30621</v>
      </c>
      <c r="F67" s="166"/>
      <c r="G67" s="167">
        <f>ROUND(E67*F67,2)</f>
        <v>0</v>
      </c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</row>
    <row r="68" spans="1:32" x14ac:dyDescent="0.2">
      <c r="A68" s="153" t="s">
        <v>91</v>
      </c>
      <c r="B68" s="159" t="s">
        <v>63</v>
      </c>
      <c r="C68" s="187" t="s">
        <v>64</v>
      </c>
      <c r="D68" s="162"/>
      <c r="E68" s="165"/>
      <c r="F68" s="168"/>
      <c r="G68" s="168">
        <f>SUM(G69)</f>
        <v>0</v>
      </c>
    </row>
    <row r="69" spans="1:32" ht="22.5" outlineLevel="1" x14ac:dyDescent="0.2">
      <c r="A69" s="152">
        <v>17</v>
      </c>
      <c r="B69" s="158" t="s">
        <v>63</v>
      </c>
      <c r="C69" s="185" t="s">
        <v>159</v>
      </c>
      <c r="D69" s="160" t="s">
        <v>160</v>
      </c>
      <c r="E69" s="163">
        <v>3</v>
      </c>
      <c r="F69" s="166"/>
      <c r="G69" s="167">
        <f>ROUND(E69*F69,2)</f>
        <v>0</v>
      </c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</row>
    <row r="70" spans="1:32" x14ac:dyDescent="0.2">
      <c r="A70" s="153" t="s">
        <v>91</v>
      </c>
      <c r="B70" s="159" t="s">
        <v>65</v>
      </c>
      <c r="C70" s="187" t="s">
        <v>66</v>
      </c>
      <c r="D70" s="162"/>
      <c r="E70" s="165"/>
      <c r="F70" s="168"/>
      <c r="G70" s="168">
        <f>SUM(G71:G77)</f>
        <v>0</v>
      </c>
    </row>
    <row r="71" spans="1:32" outlineLevel="1" x14ac:dyDescent="0.2">
      <c r="A71" s="152">
        <v>18</v>
      </c>
      <c r="B71" s="158" t="s">
        <v>161</v>
      </c>
      <c r="C71" s="185" t="s">
        <v>162</v>
      </c>
      <c r="D71" s="160" t="s">
        <v>163</v>
      </c>
      <c r="E71" s="163">
        <v>3</v>
      </c>
      <c r="F71" s="166"/>
      <c r="G71" s="167">
        <f>ROUND(E71*F71,2)</f>
        <v>0</v>
      </c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</row>
    <row r="72" spans="1:32" outlineLevel="1" x14ac:dyDescent="0.2">
      <c r="A72" s="152"/>
      <c r="B72" s="158"/>
      <c r="C72" s="243" t="s">
        <v>164</v>
      </c>
      <c r="D72" s="244"/>
      <c r="E72" s="245"/>
      <c r="F72" s="246"/>
      <c r="G72" s="247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4" t="str">
        <f>C72</f>
        <v>1 ks bude zpětně namontován</v>
      </c>
      <c r="Z72" s="151"/>
      <c r="AA72" s="151"/>
      <c r="AB72" s="151"/>
      <c r="AC72" s="151"/>
      <c r="AD72" s="151"/>
      <c r="AE72" s="151"/>
      <c r="AF72" s="151"/>
    </row>
    <row r="73" spans="1:32" outlineLevel="1" x14ac:dyDescent="0.2">
      <c r="A73" s="152"/>
      <c r="B73" s="158"/>
      <c r="C73" s="243" t="s">
        <v>165</v>
      </c>
      <c r="D73" s="244"/>
      <c r="E73" s="245"/>
      <c r="F73" s="246"/>
      <c r="G73" s="247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1"/>
      <c r="Y73" s="154" t="str">
        <f>C73</f>
        <v>2 ks budou uloženy ve skladu investora</v>
      </c>
      <c r="Z73" s="151"/>
      <c r="AA73" s="151"/>
      <c r="AB73" s="151"/>
      <c r="AC73" s="151"/>
      <c r="AD73" s="151"/>
      <c r="AE73" s="151"/>
      <c r="AF73" s="151"/>
    </row>
    <row r="74" spans="1:32" outlineLevel="1" x14ac:dyDescent="0.2">
      <c r="A74" s="152">
        <v>19</v>
      </c>
      <c r="B74" s="158" t="s">
        <v>65</v>
      </c>
      <c r="C74" s="185" t="s">
        <v>166</v>
      </c>
      <c r="D74" s="160" t="s">
        <v>167</v>
      </c>
      <c r="E74" s="163">
        <v>1</v>
      </c>
      <c r="F74" s="166"/>
      <c r="G74" s="167">
        <f>ROUND(E74*F74,2)</f>
        <v>0</v>
      </c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</row>
    <row r="75" spans="1:32" outlineLevel="1" x14ac:dyDescent="0.2">
      <c r="A75" s="152"/>
      <c r="B75" s="158"/>
      <c r="C75" s="243" t="s">
        <v>168</v>
      </c>
      <c r="D75" s="244"/>
      <c r="E75" s="245"/>
      <c r="F75" s="246"/>
      <c r="G75" s="247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51"/>
      <c r="W75" s="151"/>
      <c r="X75" s="151"/>
      <c r="Y75" s="154" t="str">
        <f>C75</f>
        <v>v místnosti 2.18 bude provedena montáž umydala</v>
      </c>
      <c r="Z75" s="151"/>
      <c r="AA75" s="151"/>
      <c r="AB75" s="151"/>
      <c r="AC75" s="151"/>
      <c r="AD75" s="151"/>
      <c r="AE75" s="151"/>
      <c r="AF75" s="151"/>
    </row>
    <row r="76" spans="1:32" outlineLevel="1" x14ac:dyDescent="0.2">
      <c r="A76" s="152"/>
      <c r="B76" s="158"/>
      <c r="C76" s="243" t="s">
        <v>169</v>
      </c>
      <c r="D76" s="244"/>
      <c r="E76" s="245"/>
      <c r="F76" s="246"/>
      <c r="G76" s="247"/>
      <c r="H76" s="151"/>
      <c r="I76" s="151"/>
      <c r="J76" s="151"/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151"/>
      <c r="V76" s="151"/>
      <c r="W76" s="151"/>
      <c r="X76" s="151"/>
      <c r="Y76" s="154" t="str">
        <f>C76</f>
        <v>umyvadlo, baterie a sifon bude použit z demontovaného umvadla</v>
      </c>
      <c r="Z76" s="151"/>
      <c r="AA76" s="151"/>
      <c r="AB76" s="151"/>
      <c r="AC76" s="151"/>
      <c r="AD76" s="151"/>
      <c r="AE76" s="151"/>
      <c r="AF76" s="151"/>
    </row>
    <row r="77" spans="1:32" outlineLevel="1" x14ac:dyDescent="0.2">
      <c r="A77" s="152"/>
      <c r="B77" s="158"/>
      <c r="C77" s="243" t="s">
        <v>170</v>
      </c>
      <c r="D77" s="244"/>
      <c r="E77" s="245"/>
      <c r="F77" s="246"/>
      <c r="G77" s="247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54" t="str">
        <f>C77</f>
        <v>provedení připojení umyvadla na odpad a rozvod vody od vedlejšího umyvadla</v>
      </c>
      <c r="Z77" s="151"/>
      <c r="AA77" s="151"/>
      <c r="AB77" s="151"/>
      <c r="AC77" s="151"/>
      <c r="AD77" s="151"/>
      <c r="AE77" s="151"/>
      <c r="AF77" s="151"/>
    </row>
    <row r="78" spans="1:32" x14ac:dyDescent="0.2">
      <c r="A78" s="153" t="s">
        <v>91</v>
      </c>
      <c r="B78" s="159" t="s">
        <v>67</v>
      </c>
      <c r="C78" s="187" t="s">
        <v>68</v>
      </c>
      <c r="D78" s="162"/>
      <c r="E78" s="165"/>
      <c r="F78" s="168"/>
      <c r="G78" s="168">
        <f>SUM(G79:G82)</f>
        <v>0</v>
      </c>
    </row>
    <row r="79" spans="1:32" outlineLevel="1" x14ac:dyDescent="0.2">
      <c r="A79" s="152">
        <v>20</v>
      </c>
      <c r="B79" s="158" t="s">
        <v>67</v>
      </c>
      <c r="C79" s="185" t="s">
        <v>171</v>
      </c>
      <c r="D79" s="160" t="s">
        <v>160</v>
      </c>
      <c r="E79" s="163">
        <v>12</v>
      </c>
      <c r="F79" s="166"/>
      <c r="G79" s="167">
        <f>ROUND(E79*F79,2)</f>
        <v>0</v>
      </c>
      <c r="H79" s="151"/>
      <c r="I79" s="151"/>
      <c r="J79" s="151"/>
      <c r="K79" s="151"/>
      <c r="L79" s="151"/>
      <c r="M79" s="151"/>
      <c r="N79" s="151"/>
      <c r="O79" s="151"/>
      <c r="P79" s="151"/>
      <c r="Q79" s="151"/>
      <c r="R79" s="151"/>
      <c r="S79" s="151"/>
      <c r="T79" s="151"/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  <c r="AF79" s="151"/>
    </row>
    <row r="80" spans="1:32" outlineLevel="1" x14ac:dyDescent="0.2">
      <c r="A80" s="152"/>
      <c r="B80" s="158"/>
      <c r="C80" s="243" t="s">
        <v>172</v>
      </c>
      <c r="D80" s="244"/>
      <c r="E80" s="245"/>
      <c r="F80" s="246"/>
      <c r="G80" s="247"/>
      <c r="H80" s="151"/>
      <c r="I80" s="151"/>
      <c r="J80" s="151"/>
      <c r="K80" s="151"/>
      <c r="L80" s="151"/>
      <c r="M80" s="151"/>
      <c r="N80" s="151"/>
      <c r="O80" s="151"/>
      <c r="P80" s="151"/>
      <c r="Q80" s="151"/>
      <c r="R80" s="151"/>
      <c r="S80" s="151"/>
      <c r="T80" s="151"/>
      <c r="U80" s="151"/>
      <c r="V80" s="151"/>
      <c r="W80" s="151"/>
      <c r="X80" s="151"/>
      <c r="Y80" s="154" t="str">
        <f>C80</f>
        <v>zapravení podlahy po demontáži zásuvky v podlaze</v>
      </c>
      <c r="Z80" s="151"/>
      <c r="AA80" s="151"/>
      <c r="AB80" s="151"/>
      <c r="AC80" s="151"/>
      <c r="AD80" s="151"/>
      <c r="AE80" s="151"/>
      <c r="AF80" s="151"/>
    </row>
    <row r="81" spans="1:32" ht="22.5" outlineLevel="1" x14ac:dyDescent="0.2">
      <c r="A81" s="152"/>
      <c r="B81" s="158"/>
      <c r="C81" s="243" t="s">
        <v>173</v>
      </c>
      <c r="D81" s="244"/>
      <c r="E81" s="245"/>
      <c r="F81" s="246"/>
      <c r="G81" s="247"/>
      <c r="H81" s="151"/>
      <c r="I81" s="151"/>
      <c r="J81" s="151"/>
      <c r="K81" s="151"/>
      <c r="L81" s="151"/>
      <c r="M81" s="151"/>
      <c r="N81" s="151"/>
      <c r="O81" s="151"/>
      <c r="P81" s="151"/>
      <c r="Q81" s="151"/>
      <c r="R81" s="151"/>
      <c r="S81" s="151"/>
      <c r="T81" s="151"/>
      <c r="U81" s="151"/>
      <c r="V81" s="151"/>
      <c r="W81" s="151"/>
      <c r="X81" s="151"/>
      <c r="Y81" s="154" t="str">
        <f>C81</f>
        <v>vyříznutí horní vrstvy OSB tl. 18 mm v rozměru 500/500 mm (podlaha je provedena z dvou vrstev OSB tl. 18 mm)</v>
      </c>
      <c r="Z81" s="151"/>
      <c r="AA81" s="151"/>
      <c r="AB81" s="151"/>
      <c r="AC81" s="151"/>
      <c r="AD81" s="151"/>
      <c r="AE81" s="151"/>
      <c r="AF81" s="151"/>
    </row>
    <row r="82" spans="1:32" ht="22.5" outlineLevel="1" x14ac:dyDescent="0.2">
      <c r="A82" s="152"/>
      <c r="B82" s="158"/>
      <c r="C82" s="243" t="s">
        <v>174</v>
      </c>
      <c r="D82" s="244"/>
      <c r="E82" s="245"/>
      <c r="F82" s="246"/>
      <c r="G82" s="247"/>
      <c r="H82" s="151"/>
      <c r="I82" s="151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51"/>
      <c r="W82" s="151"/>
      <c r="X82" s="151"/>
      <c r="Y82" s="154" t="str">
        <f>C82</f>
        <v>doplnění OSB desky tl. 18 mm v rozěru 500/500 mm + prošroubování konstrukčními vruty. Kotveno do spodní vrstvy OSB.</v>
      </c>
      <c r="Z82" s="151"/>
      <c r="AA82" s="151"/>
      <c r="AB82" s="151"/>
      <c r="AC82" s="151"/>
      <c r="AD82" s="151"/>
      <c r="AE82" s="151"/>
      <c r="AF82" s="151"/>
    </row>
    <row r="83" spans="1:32" x14ac:dyDescent="0.2">
      <c r="A83" s="153" t="s">
        <v>91</v>
      </c>
      <c r="B83" s="159" t="s">
        <v>69</v>
      </c>
      <c r="C83" s="187" t="s">
        <v>70</v>
      </c>
      <c r="D83" s="162"/>
      <c r="E83" s="165"/>
      <c r="F83" s="168"/>
      <c r="G83" s="168">
        <f>SUM(G84:G101)</f>
        <v>0</v>
      </c>
    </row>
    <row r="84" spans="1:32" outlineLevel="1" x14ac:dyDescent="0.2">
      <c r="A84" s="152">
        <v>21</v>
      </c>
      <c r="B84" s="158" t="s">
        <v>175</v>
      </c>
      <c r="C84" s="185" t="s">
        <v>176</v>
      </c>
      <c r="D84" s="160" t="s">
        <v>163</v>
      </c>
      <c r="E84" s="163">
        <v>3</v>
      </c>
      <c r="F84" s="166"/>
      <c r="G84" s="167">
        <f>ROUND(E84*F84,2)</f>
        <v>0</v>
      </c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</row>
    <row r="85" spans="1:32" outlineLevel="1" x14ac:dyDescent="0.2">
      <c r="A85" s="152"/>
      <c r="B85" s="158"/>
      <c r="C85" s="243" t="s">
        <v>177</v>
      </c>
      <c r="D85" s="244"/>
      <c r="E85" s="245"/>
      <c r="F85" s="246"/>
      <c r="G85" s="247"/>
      <c r="H85" s="151"/>
      <c r="I85" s="151"/>
      <c r="J85" s="151"/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1"/>
      <c r="Y85" s="154" t="str">
        <f>C85</f>
        <v>demontáž tabule ze stěny</v>
      </c>
      <c r="Z85" s="151"/>
      <c r="AA85" s="151"/>
      <c r="AB85" s="151"/>
      <c r="AC85" s="151"/>
      <c r="AD85" s="151"/>
      <c r="AE85" s="151"/>
      <c r="AF85" s="151"/>
    </row>
    <row r="86" spans="1:32" outlineLevel="1" x14ac:dyDescent="0.2">
      <c r="A86" s="152"/>
      <c r="B86" s="158"/>
      <c r="C86" s="243" t="s">
        <v>178</v>
      </c>
      <c r="D86" s="244"/>
      <c r="E86" s="245"/>
      <c r="F86" s="246"/>
      <c r="G86" s="247"/>
      <c r="H86" s="151"/>
      <c r="I86" s="151"/>
      <c r="J86" s="151"/>
      <c r="K86" s="151"/>
      <c r="L86" s="151"/>
      <c r="M86" s="151"/>
      <c r="N86" s="151"/>
      <c r="O86" s="151"/>
      <c r="P86" s="151"/>
      <c r="Q86" s="151"/>
      <c r="R86" s="151"/>
      <c r="S86" s="151"/>
      <c r="T86" s="151"/>
      <c r="U86" s="151"/>
      <c r="V86" s="151"/>
      <c r="W86" s="151"/>
      <c r="X86" s="151"/>
      <c r="Y86" s="154" t="str">
        <f>C86</f>
        <v>dvoudílná tabule 2x 1,8/0,9 m + vodící lišta 4,8 m</v>
      </c>
      <c r="Z86" s="151"/>
      <c r="AA86" s="151"/>
      <c r="AB86" s="151"/>
      <c r="AC86" s="151"/>
      <c r="AD86" s="151"/>
      <c r="AE86" s="151"/>
      <c r="AF86" s="151"/>
    </row>
    <row r="87" spans="1:32" outlineLevel="1" x14ac:dyDescent="0.2">
      <c r="A87" s="152"/>
      <c r="B87" s="158"/>
      <c r="C87" s="243" t="s">
        <v>179</v>
      </c>
      <c r="D87" s="244"/>
      <c r="E87" s="245"/>
      <c r="F87" s="246"/>
      <c r="G87" s="247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4" t="str">
        <f>C87</f>
        <v>2 ks boud zpětně namontovány dle pokynů investora</v>
      </c>
      <c r="Z87" s="151"/>
      <c r="AA87" s="151"/>
      <c r="AB87" s="151"/>
      <c r="AC87" s="151"/>
      <c r="AD87" s="151"/>
      <c r="AE87" s="151"/>
      <c r="AF87" s="151"/>
    </row>
    <row r="88" spans="1:32" outlineLevel="1" x14ac:dyDescent="0.2">
      <c r="A88" s="152"/>
      <c r="B88" s="158"/>
      <c r="C88" s="243" t="s">
        <v>180</v>
      </c>
      <c r="D88" s="244"/>
      <c r="E88" s="245"/>
      <c r="F88" s="246"/>
      <c r="G88" s="247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54" t="str">
        <f>C88</f>
        <v>1 ks bude uložen ve skladu investora</v>
      </c>
      <c r="Z88" s="151"/>
      <c r="AA88" s="151"/>
      <c r="AB88" s="151"/>
      <c r="AC88" s="151"/>
      <c r="AD88" s="151"/>
      <c r="AE88" s="151"/>
      <c r="AF88" s="151"/>
    </row>
    <row r="89" spans="1:32" outlineLevel="1" x14ac:dyDescent="0.2">
      <c r="A89" s="152">
        <v>22</v>
      </c>
      <c r="B89" s="158" t="s">
        <v>181</v>
      </c>
      <c r="C89" s="185" t="s">
        <v>182</v>
      </c>
      <c r="D89" s="160" t="s">
        <v>160</v>
      </c>
      <c r="E89" s="163">
        <v>12</v>
      </c>
      <c r="F89" s="166"/>
      <c r="G89" s="167">
        <f>ROUND(E89*F89,2)</f>
        <v>0</v>
      </c>
      <c r="H89" s="151"/>
      <c r="I89" s="151"/>
      <c r="J89" s="151"/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  <c r="AF89" s="151"/>
    </row>
    <row r="90" spans="1:32" outlineLevel="1" x14ac:dyDescent="0.2">
      <c r="A90" s="152"/>
      <c r="B90" s="158"/>
      <c r="C90" s="243" t="s">
        <v>183</v>
      </c>
      <c r="D90" s="244"/>
      <c r="E90" s="245"/>
      <c r="F90" s="246"/>
      <c r="G90" s="247"/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51"/>
      <c r="W90" s="151"/>
      <c r="X90" s="151"/>
      <c r="Y90" s="154" t="str">
        <f>C90</f>
        <v>demontované žaluzie budou uloženy ve skladu investora</v>
      </c>
      <c r="Z90" s="151"/>
      <c r="AA90" s="151"/>
      <c r="AB90" s="151"/>
      <c r="AC90" s="151"/>
      <c r="AD90" s="151"/>
      <c r="AE90" s="151"/>
      <c r="AF90" s="151"/>
    </row>
    <row r="91" spans="1:32" outlineLevel="1" x14ac:dyDescent="0.2">
      <c r="A91" s="152">
        <v>23</v>
      </c>
      <c r="B91" s="158" t="s">
        <v>184</v>
      </c>
      <c r="C91" s="185" t="s">
        <v>185</v>
      </c>
      <c r="D91" s="160" t="s">
        <v>163</v>
      </c>
      <c r="E91" s="163">
        <v>6</v>
      </c>
      <c r="F91" s="166"/>
      <c r="G91" s="167">
        <f>ROUND(E91*F91,2)</f>
        <v>0</v>
      </c>
      <c r="H91" s="151"/>
      <c r="I91" s="151"/>
      <c r="J91" s="151"/>
      <c r="K91" s="151"/>
      <c r="L91" s="151"/>
      <c r="M91" s="151"/>
      <c r="N91" s="151"/>
      <c r="O91" s="151"/>
      <c r="P91" s="151"/>
      <c r="Q91" s="151"/>
      <c r="R91" s="151"/>
      <c r="S91" s="151"/>
      <c r="T91" s="151"/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  <c r="AF91" s="151"/>
    </row>
    <row r="92" spans="1:32" outlineLevel="1" x14ac:dyDescent="0.2">
      <c r="A92" s="152">
        <v>24</v>
      </c>
      <c r="B92" s="158" t="s">
        <v>69</v>
      </c>
      <c r="C92" s="185" t="s">
        <v>186</v>
      </c>
      <c r="D92" s="160" t="s">
        <v>160</v>
      </c>
      <c r="E92" s="163">
        <v>2</v>
      </c>
      <c r="F92" s="166"/>
      <c r="G92" s="167">
        <f>ROUND(E92*F92,2)</f>
        <v>0</v>
      </c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</row>
    <row r="93" spans="1:32" outlineLevel="1" x14ac:dyDescent="0.2">
      <c r="A93" s="152"/>
      <c r="B93" s="158"/>
      <c r="C93" s="243" t="s">
        <v>187</v>
      </c>
      <c r="D93" s="244"/>
      <c r="E93" s="245"/>
      <c r="F93" s="246"/>
      <c r="G93" s="247"/>
      <c r="H93" s="151"/>
      <c r="I93" s="151"/>
      <c r="J93" s="151"/>
      <c r="K93" s="151"/>
      <c r="L93" s="151"/>
      <c r="M93" s="151"/>
      <c r="N93" s="151"/>
      <c r="O93" s="151"/>
      <c r="P93" s="151"/>
      <c r="Q93" s="151"/>
      <c r="R93" s="151"/>
      <c r="S93" s="151"/>
      <c r="T93" s="151"/>
      <c r="U93" s="151"/>
      <c r="V93" s="151"/>
      <c r="W93" s="151"/>
      <c r="X93" s="151"/>
      <c r="Y93" s="154" t="str">
        <f>C93</f>
        <v>montáž tabule na stěnu</v>
      </c>
      <c r="Z93" s="151"/>
      <c r="AA93" s="151"/>
      <c r="AB93" s="151"/>
      <c r="AC93" s="151"/>
      <c r="AD93" s="151"/>
      <c r="AE93" s="151"/>
      <c r="AF93" s="151"/>
    </row>
    <row r="94" spans="1:32" outlineLevel="1" x14ac:dyDescent="0.2">
      <c r="A94" s="152"/>
      <c r="B94" s="158"/>
      <c r="C94" s="243" t="s">
        <v>178</v>
      </c>
      <c r="D94" s="244"/>
      <c r="E94" s="245"/>
      <c r="F94" s="246"/>
      <c r="G94" s="247"/>
      <c r="H94" s="151"/>
      <c r="I94" s="151"/>
      <c r="J94" s="151"/>
      <c r="K94" s="151"/>
      <c r="L94" s="151"/>
      <c r="M94" s="151"/>
      <c r="N94" s="151"/>
      <c r="O94" s="151"/>
      <c r="P94" s="151"/>
      <c r="Q94" s="151"/>
      <c r="R94" s="151"/>
      <c r="S94" s="151"/>
      <c r="T94" s="151"/>
      <c r="U94" s="151"/>
      <c r="V94" s="151"/>
      <c r="W94" s="151"/>
      <c r="X94" s="151"/>
      <c r="Y94" s="154" t="str">
        <f>C94</f>
        <v>dvoudílná tabule 2x 1,8/0,9 m + vodící lišta 4,8 m</v>
      </c>
      <c r="Z94" s="151"/>
      <c r="AA94" s="151"/>
      <c r="AB94" s="151"/>
      <c r="AC94" s="151"/>
      <c r="AD94" s="151"/>
      <c r="AE94" s="151"/>
      <c r="AF94" s="151"/>
    </row>
    <row r="95" spans="1:32" outlineLevel="1" x14ac:dyDescent="0.2">
      <c r="A95" s="152">
        <v>25</v>
      </c>
      <c r="B95" s="158" t="s">
        <v>69</v>
      </c>
      <c r="C95" s="185" t="s">
        <v>188</v>
      </c>
      <c r="D95" s="160" t="s">
        <v>160</v>
      </c>
      <c r="E95" s="163">
        <v>6</v>
      </c>
      <c r="F95" s="166"/>
      <c r="G95" s="167">
        <f>ROUND(E95*F95,2)</f>
        <v>0</v>
      </c>
      <c r="H95" s="151"/>
      <c r="I95" s="151"/>
      <c r="J95" s="151"/>
      <c r="K95" s="151"/>
      <c r="L95" s="151"/>
      <c r="M95" s="151"/>
      <c r="N95" s="151"/>
      <c r="O95" s="151"/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  <c r="AF95" s="151"/>
    </row>
    <row r="96" spans="1:32" outlineLevel="1" x14ac:dyDescent="0.2">
      <c r="A96" s="152">
        <v>26</v>
      </c>
      <c r="B96" s="158" t="s">
        <v>69</v>
      </c>
      <c r="C96" s="185" t="s">
        <v>189</v>
      </c>
      <c r="D96" s="160" t="s">
        <v>94</v>
      </c>
      <c r="E96" s="163">
        <v>39.102000000000004</v>
      </c>
      <c r="F96" s="166"/>
      <c r="G96" s="167">
        <f>ROUND(E96*F96,2)</f>
        <v>0</v>
      </c>
      <c r="H96" s="151"/>
      <c r="I96" s="151"/>
      <c r="J96" s="151"/>
      <c r="K96" s="151"/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</row>
    <row r="97" spans="1:32" outlineLevel="1" x14ac:dyDescent="0.2">
      <c r="A97" s="152"/>
      <c r="B97" s="158"/>
      <c r="C97" s="243" t="s">
        <v>190</v>
      </c>
      <c r="D97" s="244"/>
      <c r="E97" s="245"/>
      <c r="F97" s="246"/>
      <c r="G97" s="247"/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54" t="str">
        <f>C97</f>
        <v>termoizolační folie lepená  z vnitřni strany skla venkovního křídla</v>
      </c>
      <c r="Z97" s="151"/>
      <c r="AA97" s="151"/>
      <c r="AB97" s="151"/>
      <c r="AC97" s="151"/>
      <c r="AD97" s="151"/>
      <c r="AE97" s="151"/>
      <c r="AF97" s="151"/>
    </row>
    <row r="98" spans="1:32" outlineLevel="1" x14ac:dyDescent="0.2">
      <c r="A98" s="152"/>
      <c r="B98" s="158"/>
      <c r="C98" s="243" t="s">
        <v>191</v>
      </c>
      <c r="D98" s="244"/>
      <c r="E98" s="245"/>
      <c r="F98" s="246"/>
      <c r="G98" s="247"/>
      <c r="H98" s="151"/>
      <c r="I98" s="151"/>
      <c r="J98" s="151"/>
      <c r="K98" s="151"/>
      <c r="L98" s="151"/>
      <c r="M98" s="151"/>
      <c r="N98" s="151"/>
      <c r="O98" s="151"/>
      <c r="P98" s="151"/>
      <c r="Q98" s="151"/>
      <c r="R98" s="151"/>
      <c r="S98" s="151"/>
      <c r="T98" s="151"/>
      <c r="U98" s="151"/>
      <c r="V98" s="151"/>
      <c r="W98" s="151"/>
      <c r="X98" s="151"/>
      <c r="Y98" s="154" t="str">
        <f>C98</f>
        <v>typ folie AX+ES s propustnostností světla 15%</v>
      </c>
      <c r="Z98" s="151"/>
      <c r="AA98" s="151"/>
      <c r="AB98" s="151"/>
      <c r="AC98" s="151"/>
      <c r="AD98" s="151"/>
      <c r="AE98" s="151"/>
      <c r="AF98" s="151"/>
    </row>
    <row r="99" spans="1:32" outlineLevel="1" x14ac:dyDescent="0.2">
      <c r="A99" s="152"/>
      <c r="B99" s="158"/>
      <c r="C99" s="186" t="s">
        <v>192</v>
      </c>
      <c r="D99" s="161"/>
      <c r="E99" s="164">
        <v>9.7754999999999992</v>
      </c>
      <c r="F99" s="167"/>
      <c r="G99" s="167"/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</row>
    <row r="100" spans="1:32" outlineLevel="1" x14ac:dyDescent="0.2">
      <c r="A100" s="152"/>
      <c r="B100" s="158"/>
      <c r="C100" s="186" t="s">
        <v>193</v>
      </c>
      <c r="D100" s="161"/>
      <c r="E100" s="164">
        <v>16.2925</v>
      </c>
      <c r="F100" s="167"/>
      <c r="G100" s="167"/>
      <c r="H100" s="151"/>
      <c r="I100" s="151"/>
      <c r="J100" s="151"/>
      <c r="K100" s="151"/>
      <c r="L100" s="151"/>
      <c r="M100" s="151"/>
      <c r="N100" s="151"/>
      <c r="O100" s="151"/>
      <c r="P100" s="151"/>
      <c r="Q100" s="151"/>
      <c r="R100" s="151"/>
      <c r="S100" s="151"/>
      <c r="T100" s="151"/>
      <c r="U100" s="15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/>
      <c r="AF100" s="151"/>
    </row>
    <row r="101" spans="1:32" outlineLevel="1" x14ac:dyDescent="0.2">
      <c r="A101" s="152"/>
      <c r="B101" s="158"/>
      <c r="C101" s="186" t="s">
        <v>194</v>
      </c>
      <c r="D101" s="161"/>
      <c r="E101" s="164">
        <v>13.034000000000001</v>
      </c>
      <c r="F101" s="167"/>
      <c r="G101" s="167"/>
      <c r="H101" s="151"/>
      <c r="I101" s="151"/>
      <c r="J101" s="151"/>
      <c r="K101" s="151"/>
      <c r="L101" s="151"/>
      <c r="M101" s="151"/>
      <c r="N101" s="151"/>
      <c r="O101" s="151"/>
      <c r="P101" s="151"/>
      <c r="Q101" s="151"/>
      <c r="R101" s="151"/>
      <c r="S101" s="151"/>
      <c r="T101" s="151"/>
      <c r="U101" s="15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151"/>
    </row>
    <row r="102" spans="1:32" x14ac:dyDescent="0.2">
      <c r="A102" s="153" t="s">
        <v>91</v>
      </c>
      <c r="B102" s="159" t="s">
        <v>71</v>
      </c>
      <c r="C102" s="187" t="s">
        <v>72</v>
      </c>
      <c r="D102" s="162"/>
      <c r="E102" s="165"/>
      <c r="F102" s="168"/>
      <c r="G102" s="168">
        <f>SUM(G103:G105)</f>
        <v>0</v>
      </c>
    </row>
    <row r="103" spans="1:32" outlineLevel="1" x14ac:dyDescent="0.2">
      <c r="A103" s="152">
        <v>27</v>
      </c>
      <c r="B103" s="158" t="s">
        <v>195</v>
      </c>
      <c r="C103" s="185" t="s">
        <v>196</v>
      </c>
      <c r="D103" s="160" t="s">
        <v>94</v>
      </c>
      <c r="E103" s="163">
        <v>66.89</v>
      </c>
      <c r="F103" s="166"/>
      <c r="G103" s="167">
        <f>ROUND(E103*F103,2)</f>
        <v>0</v>
      </c>
      <c r="H103" s="151"/>
      <c r="I103" s="151"/>
      <c r="J103" s="151"/>
      <c r="K103" s="151"/>
      <c r="L103" s="151"/>
      <c r="M103" s="151"/>
      <c r="N103" s="151"/>
      <c r="O103" s="151"/>
      <c r="P103" s="151"/>
      <c r="Q103" s="151"/>
      <c r="R103" s="151"/>
      <c r="S103" s="151"/>
      <c r="T103" s="151"/>
      <c r="U103" s="15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</row>
    <row r="104" spans="1:32" ht="22.5" outlineLevel="1" x14ac:dyDescent="0.2">
      <c r="A104" s="152"/>
      <c r="B104" s="158"/>
      <c r="C104" s="243" t="s">
        <v>197</v>
      </c>
      <c r="D104" s="244"/>
      <c r="E104" s="245"/>
      <c r="F104" s="246"/>
      <c r="G104" s="247"/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51"/>
      <c r="X104" s="151"/>
      <c r="Y104" s="154" t="str">
        <f>C104</f>
        <v>demontáž stávajícího kazetového podhledu z minerálních desek 600/600 osazených v ocelovém zavěšeném roštu</v>
      </c>
      <c r="Z104" s="151"/>
      <c r="AA104" s="151"/>
      <c r="AB104" s="151"/>
      <c r="AC104" s="151"/>
      <c r="AD104" s="151"/>
      <c r="AE104" s="151"/>
      <c r="AF104" s="151"/>
    </row>
    <row r="105" spans="1:32" outlineLevel="1" x14ac:dyDescent="0.2">
      <c r="A105" s="152"/>
      <c r="B105" s="158"/>
      <c r="C105" s="186" t="s">
        <v>198</v>
      </c>
      <c r="D105" s="161"/>
      <c r="E105" s="164">
        <v>66.89</v>
      </c>
      <c r="F105" s="167"/>
      <c r="G105" s="167"/>
      <c r="H105" s="151"/>
      <c r="I105" s="151"/>
      <c r="J105" s="151"/>
      <c r="K105" s="151"/>
      <c r="L105" s="151"/>
      <c r="M105" s="151"/>
      <c r="N105" s="151"/>
      <c r="O105" s="151"/>
      <c r="P105" s="151"/>
      <c r="Q105" s="151"/>
      <c r="R105" s="151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</row>
    <row r="106" spans="1:32" x14ac:dyDescent="0.2">
      <c r="A106" s="153" t="s">
        <v>91</v>
      </c>
      <c r="B106" s="159" t="s">
        <v>73</v>
      </c>
      <c r="C106" s="187" t="s">
        <v>74</v>
      </c>
      <c r="D106" s="162"/>
      <c r="E106" s="165"/>
      <c r="F106" s="168"/>
      <c r="G106" s="168">
        <f>SUM(G107:G126)</f>
        <v>0</v>
      </c>
    </row>
    <row r="107" spans="1:32" outlineLevel="1" x14ac:dyDescent="0.2">
      <c r="A107" s="152">
        <v>28</v>
      </c>
      <c r="B107" s="158" t="s">
        <v>199</v>
      </c>
      <c r="C107" s="185" t="s">
        <v>200</v>
      </c>
      <c r="D107" s="160" t="s">
        <v>94</v>
      </c>
      <c r="E107" s="163">
        <v>223.66</v>
      </c>
      <c r="F107" s="166"/>
      <c r="G107" s="167">
        <f>ROUND(E107*F107,2)</f>
        <v>0</v>
      </c>
      <c r="H107" s="151"/>
      <c r="I107" s="151"/>
      <c r="J107" s="151"/>
      <c r="K107" s="151"/>
      <c r="L107" s="151"/>
      <c r="M107" s="151"/>
      <c r="N107" s="151"/>
      <c r="O107" s="151"/>
      <c r="P107" s="151"/>
      <c r="Q107" s="151"/>
      <c r="R107" s="151"/>
      <c r="S107" s="151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</row>
    <row r="108" spans="1:32" outlineLevel="1" x14ac:dyDescent="0.2">
      <c r="A108" s="152"/>
      <c r="B108" s="158"/>
      <c r="C108" s="186" t="s">
        <v>201</v>
      </c>
      <c r="D108" s="161"/>
      <c r="E108" s="164">
        <v>63.46</v>
      </c>
      <c r="F108" s="167"/>
      <c r="G108" s="167"/>
      <c r="H108" s="151"/>
      <c r="I108" s="151"/>
      <c r="J108" s="151"/>
      <c r="K108" s="151"/>
      <c r="L108" s="151"/>
      <c r="M108" s="151"/>
      <c r="N108" s="151"/>
      <c r="O108" s="151"/>
      <c r="P108" s="151"/>
      <c r="Q108" s="151"/>
      <c r="R108" s="151"/>
      <c r="S108" s="151"/>
      <c r="T108" s="151"/>
      <c r="U108" s="15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</row>
    <row r="109" spans="1:32" outlineLevel="1" x14ac:dyDescent="0.2">
      <c r="A109" s="152"/>
      <c r="B109" s="158"/>
      <c r="C109" s="186" t="s">
        <v>202</v>
      </c>
      <c r="D109" s="161"/>
      <c r="E109" s="164">
        <v>92.24</v>
      </c>
      <c r="F109" s="167"/>
      <c r="G109" s="167"/>
      <c r="H109" s="151"/>
      <c r="I109" s="151"/>
      <c r="J109" s="151"/>
      <c r="K109" s="151"/>
      <c r="L109" s="151"/>
      <c r="M109" s="151"/>
      <c r="N109" s="151"/>
      <c r="O109" s="151"/>
      <c r="P109" s="151"/>
      <c r="Q109" s="151"/>
      <c r="R109" s="151"/>
      <c r="S109" s="151"/>
      <c r="T109" s="151"/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</row>
    <row r="110" spans="1:32" outlineLevel="1" x14ac:dyDescent="0.2">
      <c r="A110" s="152"/>
      <c r="B110" s="158"/>
      <c r="C110" s="186" t="s">
        <v>203</v>
      </c>
      <c r="D110" s="161"/>
      <c r="E110" s="164">
        <v>67.959999999999994</v>
      </c>
      <c r="F110" s="167"/>
      <c r="G110" s="167"/>
      <c r="H110" s="151"/>
      <c r="I110" s="151"/>
      <c r="J110" s="151"/>
      <c r="K110" s="151"/>
      <c r="L110" s="151"/>
      <c r="M110" s="151"/>
      <c r="N110" s="151"/>
      <c r="O110" s="151"/>
      <c r="P110" s="151"/>
      <c r="Q110" s="151"/>
      <c r="R110" s="151"/>
      <c r="S110" s="151"/>
      <c r="T110" s="151"/>
      <c r="U110" s="15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</row>
    <row r="111" spans="1:32" outlineLevel="1" x14ac:dyDescent="0.2">
      <c r="A111" s="152">
        <v>29</v>
      </c>
      <c r="B111" s="158" t="s">
        <v>204</v>
      </c>
      <c r="C111" s="185" t="s">
        <v>205</v>
      </c>
      <c r="D111" s="160" t="s">
        <v>206</v>
      </c>
      <c r="E111" s="163">
        <v>101.84</v>
      </c>
      <c r="F111" s="166"/>
      <c r="G111" s="167">
        <f>ROUND(E111*F111,2)</f>
        <v>0</v>
      </c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</row>
    <row r="112" spans="1:32" outlineLevel="1" x14ac:dyDescent="0.2">
      <c r="A112" s="152"/>
      <c r="B112" s="158"/>
      <c r="C112" s="186" t="s">
        <v>207</v>
      </c>
      <c r="D112" s="161"/>
      <c r="E112" s="164">
        <v>31.09</v>
      </c>
      <c r="F112" s="167"/>
      <c r="G112" s="167"/>
      <c r="H112" s="151"/>
      <c r="I112" s="151"/>
      <c r="J112" s="151"/>
      <c r="K112" s="151"/>
      <c r="L112" s="151"/>
      <c r="M112" s="151"/>
      <c r="N112" s="151"/>
      <c r="O112" s="151"/>
      <c r="P112" s="151"/>
      <c r="Q112" s="151"/>
      <c r="R112" s="151"/>
      <c r="S112" s="151"/>
      <c r="T112" s="151"/>
      <c r="U112" s="15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/>
      <c r="AF112" s="151"/>
    </row>
    <row r="113" spans="1:32" outlineLevel="1" x14ac:dyDescent="0.2">
      <c r="A113" s="152"/>
      <c r="B113" s="158"/>
      <c r="C113" s="186" t="s">
        <v>208</v>
      </c>
      <c r="D113" s="161"/>
      <c r="E113" s="164">
        <v>38.72</v>
      </c>
      <c r="F113" s="167"/>
      <c r="G113" s="167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</row>
    <row r="114" spans="1:32" outlineLevel="1" x14ac:dyDescent="0.2">
      <c r="A114" s="152"/>
      <c r="B114" s="158"/>
      <c r="C114" s="186" t="s">
        <v>209</v>
      </c>
      <c r="D114" s="161"/>
      <c r="E114" s="164">
        <v>32.03</v>
      </c>
      <c r="F114" s="167"/>
      <c r="G114" s="167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</row>
    <row r="115" spans="1:32" ht="22.5" outlineLevel="1" x14ac:dyDescent="0.2">
      <c r="A115" s="152">
        <v>30</v>
      </c>
      <c r="B115" s="158" t="s">
        <v>210</v>
      </c>
      <c r="C115" s="185" t="s">
        <v>211</v>
      </c>
      <c r="D115" s="160" t="s">
        <v>94</v>
      </c>
      <c r="E115" s="163">
        <v>223.66</v>
      </c>
      <c r="F115" s="166"/>
      <c r="G115" s="167">
        <f>ROUND(E115*F115,2)</f>
        <v>0</v>
      </c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</row>
    <row r="116" spans="1:32" outlineLevel="1" x14ac:dyDescent="0.2">
      <c r="A116" s="152"/>
      <c r="B116" s="158"/>
      <c r="C116" s="186" t="s">
        <v>212</v>
      </c>
      <c r="D116" s="161"/>
      <c r="E116" s="164">
        <v>223.66</v>
      </c>
      <c r="F116" s="167"/>
      <c r="G116" s="167"/>
      <c r="H116" s="151"/>
      <c r="I116" s="151"/>
      <c r="J116" s="151"/>
      <c r="K116" s="151"/>
      <c r="L116" s="151"/>
      <c r="M116" s="151"/>
      <c r="N116" s="151"/>
      <c r="O116" s="151"/>
      <c r="P116" s="151"/>
      <c r="Q116" s="151"/>
      <c r="R116" s="151"/>
      <c r="S116" s="151"/>
      <c r="T116" s="151"/>
      <c r="U116" s="15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  <c r="AF116" s="151"/>
    </row>
    <row r="117" spans="1:32" ht="22.5" outlineLevel="1" x14ac:dyDescent="0.2">
      <c r="A117" s="152">
        <v>31</v>
      </c>
      <c r="B117" s="158" t="s">
        <v>213</v>
      </c>
      <c r="C117" s="185" t="s">
        <v>214</v>
      </c>
      <c r="D117" s="160" t="s">
        <v>206</v>
      </c>
      <c r="E117" s="163">
        <v>188.54</v>
      </c>
      <c r="F117" s="166"/>
      <c r="G117" s="167">
        <f>ROUND(E117*F117,2)</f>
        <v>0</v>
      </c>
      <c r="H117" s="151"/>
      <c r="I117" s="151"/>
      <c r="J117" s="151"/>
      <c r="K117" s="151"/>
      <c r="L117" s="151"/>
      <c r="M117" s="151"/>
      <c r="N117" s="151"/>
      <c r="O117" s="151"/>
      <c r="P117" s="151"/>
      <c r="Q117" s="151"/>
      <c r="R117" s="151"/>
      <c r="S117" s="151"/>
      <c r="T117" s="151"/>
      <c r="U117" s="15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/>
      <c r="AF117" s="151"/>
    </row>
    <row r="118" spans="1:32" outlineLevel="1" x14ac:dyDescent="0.2">
      <c r="A118" s="152"/>
      <c r="B118" s="158"/>
      <c r="C118" s="186" t="s">
        <v>215</v>
      </c>
      <c r="D118" s="161"/>
      <c r="E118" s="164">
        <v>56.79</v>
      </c>
      <c r="F118" s="167"/>
      <c r="G118" s="167"/>
      <c r="H118" s="151"/>
      <c r="I118" s="151"/>
      <c r="J118" s="151"/>
      <c r="K118" s="151"/>
      <c r="L118" s="151"/>
      <c r="M118" s="151"/>
      <c r="N118" s="151"/>
      <c r="O118" s="151"/>
      <c r="P118" s="151"/>
      <c r="Q118" s="151"/>
      <c r="R118" s="151"/>
      <c r="S118" s="151"/>
      <c r="T118" s="151"/>
      <c r="U118" s="15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  <c r="AF118" s="151"/>
    </row>
    <row r="119" spans="1:32" outlineLevel="1" x14ac:dyDescent="0.2">
      <c r="A119" s="152"/>
      <c r="B119" s="158"/>
      <c r="C119" s="186" t="s">
        <v>216</v>
      </c>
      <c r="D119" s="161"/>
      <c r="E119" s="164">
        <v>71.52</v>
      </c>
      <c r="F119" s="167"/>
      <c r="G119" s="167"/>
      <c r="H119" s="151"/>
      <c r="I119" s="151"/>
      <c r="J119" s="151"/>
      <c r="K119" s="151"/>
      <c r="L119" s="151"/>
      <c r="M119" s="151"/>
      <c r="N119" s="151"/>
      <c r="O119" s="151"/>
      <c r="P119" s="151"/>
      <c r="Q119" s="151"/>
      <c r="R119" s="151"/>
      <c r="S119" s="151"/>
      <c r="T119" s="151"/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  <c r="AF119" s="151"/>
    </row>
    <row r="120" spans="1:32" outlineLevel="1" x14ac:dyDescent="0.2">
      <c r="A120" s="152"/>
      <c r="B120" s="158"/>
      <c r="C120" s="186" t="s">
        <v>217</v>
      </c>
      <c r="D120" s="161"/>
      <c r="E120" s="164">
        <v>60.23</v>
      </c>
      <c r="F120" s="167"/>
      <c r="G120" s="167"/>
      <c r="H120" s="151"/>
      <c r="I120" s="151"/>
      <c r="J120" s="151"/>
      <c r="K120" s="151"/>
      <c r="L120" s="151"/>
      <c r="M120" s="151"/>
      <c r="N120" s="151"/>
      <c r="O120" s="151"/>
      <c r="P120" s="151"/>
      <c r="Q120" s="151"/>
      <c r="R120" s="151"/>
      <c r="S120" s="151"/>
      <c r="T120" s="151"/>
      <c r="U120" s="15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  <c r="AF120" s="151"/>
    </row>
    <row r="121" spans="1:32" outlineLevel="1" x14ac:dyDescent="0.2">
      <c r="A121" s="152">
        <v>32</v>
      </c>
      <c r="B121" s="158" t="s">
        <v>218</v>
      </c>
      <c r="C121" s="185" t="s">
        <v>219</v>
      </c>
      <c r="D121" s="160" t="s">
        <v>94</v>
      </c>
      <c r="E121" s="163">
        <v>234.84299999999999</v>
      </c>
      <c r="F121" s="166"/>
      <c r="G121" s="167">
        <f>ROUND(E121*F121,2)</f>
        <v>0</v>
      </c>
      <c r="H121" s="151"/>
      <c r="I121" s="151"/>
      <c r="J121" s="151"/>
      <c r="K121" s="151"/>
      <c r="L121" s="151"/>
      <c r="M121" s="151"/>
      <c r="N121" s="151"/>
      <c r="O121" s="151"/>
      <c r="P121" s="151"/>
      <c r="Q121" s="151"/>
      <c r="R121" s="151"/>
      <c r="S121" s="151"/>
      <c r="T121" s="151"/>
      <c r="U121" s="15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/>
      <c r="AF121" s="151"/>
    </row>
    <row r="122" spans="1:32" outlineLevel="1" x14ac:dyDescent="0.2">
      <c r="A122" s="152"/>
      <c r="B122" s="158"/>
      <c r="C122" s="186" t="s">
        <v>220</v>
      </c>
      <c r="D122" s="161"/>
      <c r="E122" s="164">
        <v>234.84299999999999</v>
      </c>
      <c r="F122" s="167"/>
      <c r="G122" s="167"/>
      <c r="H122" s="151"/>
      <c r="I122" s="151"/>
      <c r="J122" s="151"/>
      <c r="K122" s="151"/>
      <c r="L122" s="151"/>
      <c r="M122" s="151"/>
      <c r="N122" s="151"/>
      <c r="O122" s="151"/>
      <c r="P122" s="151"/>
      <c r="Q122" s="151"/>
      <c r="R122" s="151"/>
      <c r="S122" s="151"/>
      <c r="T122" s="151"/>
      <c r="U122" s="15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  <c r="AF122" s="151"/>
    </row>
    <row r="123" spans="1:32" ht="22.5" outlineLevel="1" x14ac:dyDescent="0.2">
      <c r="A123" s="152">
        <v>33</v>
      </c>
      <c r="B123" s="158" t="s">
        <v>221</v>
      </c>
      <c r="C123" s="185" t="s">
        <v>222</v>
      </c>
      <c r="D123" s="160" t="s">
        <v>206</v>
      </c>
      <c r="E123" s="163">
        <v>207.39400000000001</v>
      </c>
      <c r="F123" s="166"/>
      <c r="G123" s="167">
        <f>ROUND(E123*F123,2)</f>
        <v>0</v>
      </c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  <c r="AF123" s="151"/>
    </row>
    <row r="124" spans="1:32" outlineLevel="1" x14ac:dyDescent="0.2">
      <c r="A124" s="152"/>
      <c r="B124" s="158"/>
      <c r="C124" s="186" t="s">
        <v>223</v>
      </c>
      <c r="D124" s="161"/>
      <c r="E124" s="164">
        <v>62.469000000000001</v>
      </c>
      <c r="F124" s="167"/>
      <c r="G124" s="167"/>
      <c r="H124" s="151"/>
      <c r="I124" s="151"/>
      <c r="J124" s="151"/>
      <c r="K124" s="151"/>
      <c r="L124" s="151"/>
      <c r="M124" s="151"/>
      <c r="N124" s="151"/>
      <c r="O124" s="151"/>
      <c r="P124" s="151"/>
      <c r="Q124" s="151"/>
      <c r="R124" s="151"/>
      <c r="S124" s="151"/>
      <c r="T124" s="151"/>
      <c r="U124" s="15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/>
      <c r="AF124" s="151"/>
    </row>
    <row r="125" spans="1:32" outlineLevel="1" x14ac:dyDescent="0.2">
      <c r="A125" s="152"/>
      <c r="B125" s="158"/>
      <c r="C125" s="186" t="s">
        <v>224</v>
      </c>
      <c r="D125" s="161"/>
      <c r="E125" s="164">
        <v>78.671999999999997</v>
      </c>
      <c r="F125" s="167"/>
      <c r="G125" s="167"/>
      <c r="H125" s="151"/>
      <c r="I125" s="151"/>
      <c r="J125" s="151"/>
      <c r="K125" s="151"/>
      <c r="L125" s="151"/>
      <c r="M125" s="151"/>
      <c r="N125" s="151"/>
      <c r="O125" s="151"/>
      <c r="P125" s="151"/>
      <c r="Q125" s="151"/>
      <c r="R125" s="151"/>
      <c r="S125" s="151"/>
      <c r="T125" s="151"/>
      <c r="U125" s="15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  <c r="AF125" s="151"/>
    </row>
    <row r="126" spans="1:32" outlineLevel="1" x14ac:dyDescent="0.2">
      <c r="A126" s="152"/>
      <c r="B126" s="158"/>
      <c r="C126" s="186" t="s">
        <v>225</v>
      </c>
      <c r="D126" s="161"/>
      <c r="E126" s="164">
        <v>66.253</v>
      </c>
      <c r="F126" s="167"/>
      <c r="G126" s="167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</row>
    <row r="127" spans="1:32" x14ac:dyDescent="0.2">
      <c r="A127" s="153" t="s">
        <v>91</v>
      </c>
      <c r="B127" s="159" t="s">
        <v>75</v>
      </c>
      <c r="C127" s="187" t="s">
        <v>76</v>
      </c>
      <c r="D127" s="162"/>
      <c r="E127" s="165"/>
      <c r="F127" s="168"/>
      <c r="G127" s="168">
        <f>SUM(G128:G133)</f>
        <v>0</v>
      </c>
    </row>
    <row r="128" spans="1:32" outlineLevel="1" x14ac:dyDescent="0.2">
      <c r="A128" s="152">
        <v>34</v>
      </c>
      <c r="B128" s="158" t="s">
        <v>226</v>
      </c>
      <c r="C128" s="185" t="s">
        <v>227</v>
      </c>
      <c r="D128" s="160" t="s">
        <v>94</v>
      </c>
      <c r="E128" s="163">
        <v>8.4</v>
      </c>
      <c r="F128" s="166"/>
      <c r="G128" s="167">
        <f>ROUND(E128*F128,2)</f>
        <v>0</v>
      </c>
      <c r="H128" s="151"/>
      <c r="I128" s="151"/>
      <c r="J128" s="151"/>
      <c r="K128" s="151"/>
      <c r="L128" s="151"/>
      <c r="M128" s="151"/>
      <c r="N128" s="151"/>
      <c r="O128" s="151"/>
      <c r="P128" s="151"/>
      <c r="Q128" s="151"/>
      <c r="R128" s="151"/>
      <c r="S128" s="151"/>
      <c r="T128" s="151"/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  <c r="AF128" s="151"/>
    </row>
    <row r="129" spans="1:32" outlineLevel="1" x14ac:dyDescent="0.2">
      <c r="A129" s="152"/>
      <c r="B129" s="158"/>
      <c r="C129" s="186" t="s">
        <v>133</v>
      </c>
      <c r="D129" s="161"/>
      <c r="E129" s="164">
        <v>2.7</v>
      </c>
      <c r="F129" s="167"/>
      <c r="G129" s="167"/>
      <c r="H129" s="151"/>
      <c r="I129" s="151"/>
      <c r="J129" s="151"/>
      <c r="K129" s="151"/>
      <c r="L129" s="151"/>
      <c r="M129" s="151"/>
      <c r="N129" s="151"/>
      <c r="O129" s="151"/>
      <c r="P129" s="151"/>
      <c r="Q129" s="151"/>
      <c r="R129" s="151"/>
      <c r="S129" s="151"/>
      <c r="T129" s="151"/>
      <c r="U129" s="15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/>
      <c r="AF129" s="151"/>
    </row>
    <row r="130" spans="1:32" outlineLevel="1" x14ac:dyDescent="0.2">
      <c r="A130" s="152"/>
      <c r="B130" s="158"/>
      <c r="C130" s="186" t="s">
        <v>134</v>
      </c>
      <c r="D130" s="161"/>
      <c r="E130" s="164">
        <v>2.85</v>
      </c>
      <c r="F130" s="167"/>
      <c r="G130" s="167"/>
      <c r="H130" s="151"/>
      <c r="I130" s="151"/>
      <c r="J130" s="151"/>
      <c r="K130" s="151"/>
      <c r="L130" s="151"/>
      <c r="M130" s="151"/>
      <c r="N130" s="151"/>
      <c r="O130" s="151"/>
      <c r="P130" s="151"/>
      <c r="Q130" s="151"/>
      <c r="R130" s="151"/>
      <c r="S130" s="151"/>
      <c r="T130" s="151"/>
      <c r="U130" s="15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/>
      <c r="AF130" s="151"/>
    </row>
    <row r="131" spans="1:32" outlineLevel="1" x14ac:dyDescent="0.2">
      <c r="A131" s="152"/>
      <c r="B131" s="158"/>
      <c r="C131" s="186" t="s">
        <v>135</v>
      </c>
      <c r="D131" s="161"/>
      <c r="E131" s="164">
        <v>2.85</v>
      </c>
      <c r="F131" s="167"/>
      <c r="G131" s="167"/>
      <c r="H131" s="151"/>
      <c r="I131" s="151"/>
      <c r="J131" s="151"/>
      <c r="K131" s="151"/>
      <c r="L131" s="151"/>
      <c r="M131" s="151"/>
      <c r="N131" s="151"/>
      <c r="O131" s="151"/>
      <c r="P131" s="151"/>
      <c r="Q131" s="151"/>
      <c r="R131" s="151"/>
      <c r="S131" s="151"/>
      <c r="T131" s="151"/>
      <c r="U131" s="15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/>
      <c r="AF131" s="151"/>
    </row>
    <row r="132" spans="1:32" outlineLevel="1" x14ac:dyDescent="0.2">
      <c r="A132" s="152">
        <v>35</v>
      </c>
      <c r="B132" s="158" t="s">
        <v>228</v>
      </c>
      <c r="C132" s="185" t="s">
        <v>229</v>
      </c>
      <c r="D132" s="160" t="s">
        <v>94</v>
      </c>
      <c r="E132" s="163">
        <v>1.5</v>
      </c>
      <c r="F132" s="166"/>
      <c r="G132" s="167">
        <f>ROUND(E132*F132,2)</f>
        <v>0</v>
      </c>
      <c r="H132" s="151"/>
      <c r="I132" s="151"/>
      <c r="J132" s="151"/>
      <c r="K132" s="151"/>
      <c r="L132" s="151"/>
      <c r="M132" s="151"/>
      <c r="N132" s="151"/>
      <c r="O132" s="151"/>
      <c r="P132" s="151"/>
      <c r="Q132" s="151"/>
      <c r="R132" s="151"/>
      <c r="S132" s="151"/>
      <c r="T132" s="151"/>
      <c r="U132" s="15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/>
      <c r="AF132" s="151"/>
    </row>
    <row r="133" spans="1:32" outlineLevel="1" x14ac:dyDescent="0.2">
      <c r="A133" s="152"/>
      <c r="B133" s="158"/>
      <c r="C133" s="186" t="s">
        <v>230</v>
      </c>
      <c r="D133" s="161"/>
      <c r="E133" s="164">
        <v>1.5</v>
      </c>
      <c r="F133" s="167"/>
      <c r="G133" s="167"/>
      <c r="H133" s="151"/>
      <c r="I133" s="151"/>
      <c r="J133" s="151"/>
      <c r="K133" s="151"/>
      <c r="L133" s="151"/>
      <c r="M133" s="151"/>
      <c r="N133" s="151"/>
      <c r="O133" s="151"/>
      <c r="P133" s="151"/>
      <c r="Q133" s="151"/>
      <c r="R133" s="151"/>
      <c r="S133" s="151"/>
      <c r="T133" s="151"/>
      <c r="U133" s="15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/>
      <c r="AF133" s="151"/>
    </row>
    <row r="134" spans="1:32" x14ac:dyDescent="0.2">
      <c r="A134" s="153" t="s">
        <v>91</v>
      </c>
      <c r="B134" s="159" t="s">
        <v>77</v>
      </c>
      <c r="C134" s="187" t="s">
        <v>78</v>
      </c>
      <c r="D134" s="162"/>
      <c r="E134" s="165"/>
      <c r="F134" s="168"/>
      <c r="G134" s="168">
        <f>SUM(G135:G150)</f>
        <v>0</v>
      </c>
    </row>
    <row r="135" spans="1:32" outlineLevel="1" x14ac:dyDescent="0.2">
      <c r="A135" s="152">
        <v>36</v>
      </c>
      <c r="B135" s="158" t="s">
        <v>77</v>
      </c>
      <c r="C135" s="185" t="s">
        <v>231</v>
      </c>
      <c r="D135" s="160" t="s">
        <v>94</v>
      </c>
      <c r="E135" s="163">
        <v>199.88499999999999</v>
      </c>
      <c r="F135" s="166"/>
      <c r="G135" s="167">
        <f>ROUND(E135*F135,2)</f>
        <v>0</v>
      </c>
      <c r="H135" s="151"/>
      <c r="I135" s="151"/>
      <c r="J135" s="151"/>
      <c r="K135" s="151"/>
      <c r="L135" s="151"/>
      <c r="M135" s="151"/>
      <c r="N135" s="151"/>
      <c r="O135" s="151"/>
      <c r="P135" s="151"/>
      <c r="Q135" s="151"/>
      <c r="R135" s="151"/>
      <c r="S135" s="151"/>
      <c r="T135" s="151"/>
      <c r="U135" s="15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/>
      <c r="AF135" s="151"/>
    </row>
    <row r="136" spans="1:32" ht="45" outlineLevel="1" x14ac:dyDescent="0.2">
      <c r="A136" s="152"/>
      <c r="B136" s="158"/>
      <c r="C136" s="186" t="s">
        <v>232</v>
      </c>
      <c r="D136" s="161"/>
      <c r="E136" s="164">
        <v>94.78</v>
      </c>
      <c r="F136" s="167"/>
      <c r="G136" s="167"/>
      <c r="H136" s="151"/>
      <c r="I136" s="151"/>
      <c r="J136" s="151"/>
      <c r="K136" s="151"/>
      <c r="L136" s="151"/>
      <c r="M136" s="151"/>
      <c r="N136" s="151"/>
      <c r="O136" s="151"/>
      <c r="P136" s="151"/>
      <c r="Q136" s="151"/>
      <c r="R136" s="151"/>
      <c r="S136" s="151"/>
      <c r="T136" s="151"/>
      <c r="U136" s="15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/>
      <c r="AF136" s="151"/>
    </row>
    <row r="137" spans="1:32" ht="22.5" outlineLevel="1" x14ac:dyDescent="0.2">
      <c r="A137" s="152"/>
      <c r="B137" s="158"/>
      <c r="C137" s="186" t="s">
        <v>233</v>
      </c>
      <c r="D137" s="161"/>
      <c r="E137" s="164">
        <v>83.23</v>
      </c>
      <c r="F137" s="167"/>
      <c r="G137" s="167"/>
      <c r="H137" s="151"/>
      <c r="I137" s="151"/>
      <c r="J137" s="151"/>
      <c r="K137" s="151"/>
      <c r="L137" s="151"/>
      <c r="M137" s="151"/>
      <c r="N137" s="151"/>
      <c r="O137" s="151"/>
      <c r="P137" s="151"/>
      <c r="Q137" s="151"/>
      <c r="R137" s="151"/>
      <c r="S137" s="151"/>
      <c r="T137" s="151"/>
      <c r="U137" s="15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/>
      <c r="AF137" s="151"/>
    </row>
    <row r="138" spans="1:32" outlineLevel="1" x14ac:dyDescent="0.2">
      <c r="A138" s="152"/>
      <c r="B138" s="158"/>
      <c r="C138" s="186" t="s">
        <v>234</v>
      </c>
      <c r="D138" s="161"/>
      <c r="E138" s="164">
        <v>21.875</v>
      </c>
      <c r="F138" s="167"/>
      <c r="G138" s="167"/>
      <c r="H138" s="151"/>
      <c r="I138" s="151"/>
      <c r="J138" s="151"/>
      <c r="K138" s="151"/>
      <c r="L138" s="151"/>
      <c r="M138" s="151"/>
      <c r="N138" s="151"/>
      <c r="O138" s="151"/>
      <c r="P138" s="151"/>
      <c r="Q138" s="151"/>
      <c r="R138" s="151"/>
      <c r="S138" s="151"/>
      <c r="T138" s="151"/>
      <c r="U138" s="15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/>
      <c r="AF138" s="151"/>
    </row>
    <row r="139" spans="1:32" outlineLevel="1" x14ac:dyDescent="0.2">
      <c r="A139" s="152">
        <v>37</v>
      </c>
      <c r="B139" s="158" t="s">
        <v>77</v>
      </c>
      <c r="C139" s="185" t="s">
        <v>235</v>
      </c>
      <c r="D139" s="160" t="s">
        <v>94</v>
      </c>
      <c r="E139" s="163">
        <v>314.63</v>
      </c>
      <c r="F139" s="166"/>
      <c r="G139" s="167">
        <f>ROUND(E139*F139,2)</f>
        <v>0</v>
      </c>
      <c r="H139" s="151"/>
      <c r="I139" s="151"/>
      <c r="J139" s="151"/>
      <c r="K139" s="151"/>
      <c r="L139" s="151"/>
      <c r="M139" s="151"/>
      <c r="N139" s="151"/>
      <c r="O139" s="151"/>
      <c r="P139" s="151"/>
      <c r="Q139" s="151"/>
      <c r="R139" s="151"/>
      <c r="S139" s="151"/>
      <c r="T139" s="151"/>
      <c r="U139" s="15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/>
      <c r="AF139" s="151"/>
    </row>
    <row r="140" spans="1:32" outlineLevel="1" x14ac:dyDescent="0.2">
      <c r="A140" s="152"/>
      <c r="B140" s="158"/>
      <c r="C140" s="186" t="s">
        <v>236</v>
      </c>
      <c r="D140" s="161"/>
      <c r="E140" s="164">
        <v>102.375</v>
      </c>
      <c r="F140" s="167"/>
      <c r="G140" s="167"/>
      <c r="H140" s="151"/>
      <c r="I140" s="151"/>
      <c r="J140" s="151"/>
      <c r="K140" s="151"/>
      <c r="L140" s="151"/>
      <c r="M140" s="151"/>
      <c r="N140" s="151"/>
      <c r="O140" s="151"/>
      <c r="P140" s="151"/>
      <c r="Q140" s="151"/>
      <c r="R140" s="151"/>
      <c r="S140" s="151"/>
      <c r="T140" s="151"/>
      <c r="U140" s="15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/>
      <c r="AF140" s="151"/>
    </row>
    <row r="141" spans="1:32" outlineLevel="1" x14ac:dyDescent="0.2">
      <c r="A141" s="152"/>
      <c r="B141" s="158"/>
      <c r="C141" s="186" t="s">
        <v>237</v>
      </c>
      <c r="D141" s="161"/>
      <c r="E141" s="164">
        <v>51.1</v>
      </c>
      <c r="F141" s="167"/>
      <c r="G141" s="167"/>
      <c r="H141" s="151"/>
      <c r="I141" s="151"/>
      <c r="J141" s="151"/>
      <c r="K141" s="151"/>
      <c r="L141" s="151"/>
      <c r="M141" s="151"/>
      <c r="N141" s="151"/>
      <c r="O141" s="151"/>
      <c r="P141" s="151"/>
      <c r="Q141" s="151"/>
      <c r="R141" s="151"/>
      <c r="S141" s="151"/>
      <c r="T141" s="151"/>
      <c r="U141" s="15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/>
      <c r="AF141" s="151"/>
    </row>
    <row r="142" spans="1:32" outlineLevel="1" x14ac:dyDescent="0.2">
      <c r="A142" s="152"/>
      <c r="B142" s="158"/>
      <c r="C142" s="186" t="s">
        <v>238</v>
      </c>
      <c r="D142" s="161"/>
      <c r="E142" s="164">
        <v>106.27500000000001</v>
      </c>
      <c r="F142" s="167"/>
      <c r="G142" s="167"/>
      <c r="H142" s="151"/>
      <c r="I142" s="151"/>
      <c r="J142" s="151"/>
      <c r="K142" s="151"/>
      <c r="L142" s="151"/>
      <c r="M142" s="151"/>
      <c r="N142" s="151"/>
      <c r="O142" s="151"/>
      <c r="P142" s="151"/>
      <c r="Q142" s="151"/>
      <c r="R142" s="151"/>
      <c r="S142" s="151"/>
      <c r="T142" s="151"/>
      <c r="U142" s="15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/>
      <c r="AF142" s="151"/>
    </row>
    <row r="143" spans="1:32" outlineLevel="1" x14ac:dyDescent="0.2">
      <c r="A143" s="152"/>
      <c r="B143" s="158"/>
      <c r="C143" s="186" t="s">
        <v>239</v>
      </c>
      <c r="D143" s="161"/>
      <c r="E143" s="164">
        <v>54.88</v>
      </c>
      <c r="F143" s="167"/>
      <c r="G143" s="167"/>
      <c r="H143" s="151"/>
      <c r="I143" s="151"/>
      <c r="J143" s="151"/>
      <c r="K143" s="151"/>
      <c r="L143" s="151"/>
      <c r="M143" s="151"/>
      <c r="N143" s="151"/>
      <c r="O143" s="151"/>
      <c r="P143" s="151"/>
      <c r="Q143" s="151"/>
      <c r="R143" s="151"/>
      <c r="S143" s="151"/>
      <c r="T143" s="151"/>
      <c r="U143" s="15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/>
      <c r="AF143" s="151"/>
    </row>
    <row r="144" spans="1:32" outlineLevel="1" x14ac:dyDescent="0.2">
      <c r="A144" s="152">
        <v>38</v>
      </c>
      <c r="B144" s="158" t="s">
        <v>77</v>
      </c>
      <c r="C144" s="185" t="s">
        <v>240</v>
      </c>
      <c r="D144" s="160" t="s">
        <v>94</v>
      </c>
      <c r="E144" s="163">
        <v>186.6</v>
      </c>
      <c r="F144" s="166"/>
      <c r="G144" s="167">
        <f>ROUND(E144*F144,2)</f>
        <v>0</v>
      </c>
      <c r="H144" s="151"/>
      <c r="I144" s="151"/>
      <c r="J144" s="151"/>
      <c r="K144" s="151"/>
      <c r="L144" s="151"/>
      <c r="M144" s="151"/>
      <c r="N144" s="151"/>
      <c r="O144" s="151"/>
      <c r="P144" s="151"/>
      <c r="Q144" s="151"/>
      <c r="R144" s="151"/>
      <c r="S144" s="151"/>
      <c r="T144" s="151"/>
      <c r="U144" s="15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/>
      <c r="AF144" s="151"/>
    </row>
    <row r="145" spans="1:32" outlineLevel="1" x14ac:dyDescent="0.2">
      <c r="A145" s="152"/>
      <c r="B145" s="158"/>
      <c r="C145" s="186" t="s">
        <v>241</v>
      </c>
      <c r="D145" s="161"/>
      <c r="E145" s="164">
        <v>124.47499999999999</v>
      </c>
      <c r="F145" s="167"/>
      <c r="G145" s="167"/>
      <c r="H145" s="151"/>
      <c r="I145" s="151"/>
      <c r="J145" s="151"/>
      <c r="K145" s="151"/>
      <c r="L145" s="151"/>
      <c r="M145" s="151"/>
      <c r="N145" s="151"/>
      <c r="O145" s="151"/>
      <c r="P145" s="151"/>
      <c r="Q145" s="151"/>
      <c r="R145" s="151"/>
      <c r="S145" s="151"/>
      <c r="T145" s="151"/>
      <c r="U145" s="15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/>
      <c r="AF145" s="151"/>
    </row>
    <row r="146" spans="1:32" outlineLevel="1" x14ac:dyDescent="0.2">
      <c r="A146" s="152"/>
      <c r="B146" s="158"/>
      <c r="C146" s="186" t="s">
        <v>242</v>
      </c>
      <c r="D146" s="161"/>
      <c r="E146" s="164">
        <v>62.125</v>
      </c>
      <c r="F146" s="167"/>
      <c r="G146" s="167"/>
      <c r="H146" s="151"/>
      <c r="I146" s="151"/>
      <c r="J146" s="151"/>
      <c r="K146" s="151"/>
      <c r="L146" s="151"/>
      <c r="M146" s="151"/>
      <c r="N146" s="151"/>
      <c r="O146" s="151"/>
      <c r="P146" s="151"/>
      <c r="Q146" s="151"/>
      <c r="R146" s="151"/>
      <c r="S146" s="151"/>
      <c r="T146" s="151"/>
      <c r="U146" s="15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/>
      <c r="AF146" s="151"/>
    </row>
    <row r="147" spans="1:32" outlineLevel="1" x14ac:dyDescent="0.2">
      <c r="A147" s="152">
        <v>39</v>
      </c>
      <c r="B147" s="158" t="s">
        <v>77</v>
      </c>
      <c r="C147" s="185" t="s">
        <v>243</v>
      </c>
      <c r="D147" s="160" t="s">
        <v>94</v>
      </c>
      <c r="E147" s="163">
        <v>237.95</v>
      </c>
      <c r="F147" s="166"/>
      <c r="G147" s="167">
        <f>ROUND(E147*F147,2)</f>
        <v>0</v>
      </c>
      <c r="H147" s="151"/>
      <c r="I147" s="151"/>
      <c r="J147" s="151"/>
      <c r="K147" s="151"/>
      <c r="L147" s="151"/>
      <c r="M147" s="151"/>
      <c r="N147" s="151"/>
      <c r="O147" s="151"/>
      <c r="P147" s="151"/>
      <c r="Q147" s="151"/>
      <c r="R147" s="151"/>
      <c r="S147" s="151"/>
      <c r="T147" s="151"/>
      <c r="U147" s="15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/>
      <c r="AF147" s="151"/>
    </row>
    <row r="148" spans="1:32" outlineLevel="1" x14ac:dyDescent="0.2">
      <c r="A148" s="152"/>
      <c r="B148" s="158"/>
      <c r="C148" s="186" t="s">
        <v>244</v>
      </c>
      <c r="D148" s="161"/>
      <c r="E148" s="164">
        <v>67.900000000000006</v>
      </c>
      <c r="F148" s="167"/>
      <c r="G148" s="167"/>
      <c r="H148" s="151"/>
      <c r="I148" s="151"/>
      <c r="J148" s="151"/>
      <c r="K148" s="151"/>
      <c r="L148" s="151"/>
      <c r="M148" s="151"/>
      <c r="N148" s="151"/>
      <c r="O148" s="151"/>
      <c r="P148" s="151"/>
      <c r="Q148" s="151"/>
      <c r="R148" s="151"/>
      <c r="S148" s="151"/>
      <c r="T148" s="151"/>
      <c r="U148" s="15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/>
      <c r="AF148" s="151"/>
    </row>
    <row r="149" spans="1:32" outlineLevel="1" x14ac:dyDescent="0.2">
      <c r="A149" s="152"/>
      <c r="B149" s="158"/>
      <c r="C149" s="186" t="s">
        <v>245</v>
      </c>
      <c r="D149" s="161"/>
      <c r="E149" s="164">
        <v>96.78</v>
      </c>
      <c r="F149" s="167"/>
      <c r="G149" s="167"/>
      <c r="H149" s="151"/>
      <c r="I149" s="151"/>
      <c r="J149" s="151"/>
      <c r="K149" s="151"/>
      <c r="L149" s="151"/>
      <c r="M149" s="151"/>
      <c r="N149" s="151"/>
      <c r="O149" s="151"/>
      <c r="P149" s="151"/>
      <c r="Q149" s="151"/>
      <c r="R149" s="151"/>
      <c r="S149" s="151"/>
      <c r="T149" s="151"/>
      <c r="U149" s="15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/>
      <c r="AF149" s="151"/>
    </row>
    <row r="150" spans="1:32" outlineLevel="1" x14ac:dyDescent="0.2">
      <c r="A150" s="152"/>
      <c r="B150" s="158"/>
      <c r="C150" s="186" t="s">
        <v>246</v>
      </c>
      <c r="D150" s="161"/>
      <c r="E150" s="164">
        <v>73.27</v>
      </c>
      <c r="F150" s="167"/>
      <c r="G150" s="167"/>
      <c r="H150" s="151"/>
      <c r="I150" s="151"/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/>
      <c r="AF150" s="151"/>
    </row>
    <row r="151" spans="1:32" x14ac:dyDescent="0.2">
      <c r="A151" s="153" t="s">
        <v>91</v>
      </c>
      <c r="B151" s="159" t="s">
        <v>79</v>
      </c>
      <c r="C151" s="187" t="s">
        <v>80</v>
      </c>
      <c r="D151" s="162"/>
      <c r="E151" s="165"/>
      <c r="F151" s="168"/>
      <c r="G151" s="168">
        <f>SUM(G152:G161)</f>
        <v>0</v>
      </c>
    </row>
    <row r="152" spans="1:32" ht="22.5" outlineLevel="1" x14ac:dyDescent="0.2">
      <c r="A152" s="152">
        <v>40</v>
      </c>
      <c r="B152" s="158" t="s">
        <v>247</v>
      </c>
      <c r="C152" s="185" t="s">
        <v>248</v>
      </c>
      <c r="D152" s="160" t="s">
        <v>163</v>
      </c>
      <c r="E152" s="163">
        <v>12</v>
      </c>
      <c r="F152" s="166"/>
      <c r="G152" s="167">
        <f>ROUND(E152*F152,2)</f>
        <v>0</v>
      </c>
      <c r="H152" s="151"/>
      <c r="I152" s="151"/>
      <c r="J152" s="151"/>
      <c r="K152" s="151"/>
      <c r="L152" s="151"/>
      <c r="M152" s="151"/>
      <c r="N152" s="151"/>
      <c r="O152" s="151"/>
      <c r="P152" s="151"/>
      <c r="Q152" s="151"/>
      <c r="R152" s="151"/>
      <c r="S152" s="151"/>
      <c r="T152" s="151"/>
      <c r="U152" s="15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/>
      <c r="AF152" s="151"/>
    </row>
    <row r="153" spans="1:32" outlineLevel="1" x14ac:dyDescent="0.2">
      <c r="A153" s="152"/>
      <c r="B153" s="158"/>
      <c r="C153" s="243" t="s">
        <v>249</v>
      </c>
      <c r="D153" s="244"/>
      <c r="E153" s="245"/>
      <c r="F153" s="246"/>
      <c r="G153" s="247"/>
      <c r="H153" s="151"/>
      <c r="I153" s="151"/>
      <c r="J153" s="151"/>
      <c r="K153" s="151"/>
      <c r="L153" s="151"/>
      <c r="M153" s="151"/>
      <c r="N153" s="151"/>
      <c r="O153" s="151"/>
      <c r="P153" s="151"/>
      <c r="Q153" s="151"/>
      <c r="R153" s="151"/>
      <c r="S153" s="151"/>
      <c r="T153" s="151"/>
      <c r="U153" s="151"/>
      <c r="V153" s="151"/>
      <c r="W153" s="151"/>
      <c r="X153" s="151"/>
      <c r="Y153" s="154" t="str">
        <f>C153</f>
        <v>demontáž stávající elektroinstalační krabice v podlaze</v>
      </c>
      <c r="Z153" s="151"/>
      <c r="AA153" s="151"/>
      <c r="AB153" s="151"/>
      <c r="AC153" s="151"/>
      <c r="AD153" s="151"/>
      <c r="AE153" s="151"/>
      <c r="AF153" s="151"/>
    </row>
    <row r="154" spans="1:32" outlineLevel="1" x14ac:dyDescent="0.2">
      <c r="A154" s="152"/>
      <c r="B154" s="158"/>
      <c r="C154" s="243" t="s">
        <v>250</v>
      </c>
      <c r="D154" s="244"/>
      <c r="E154" s="245"/>
      <c r="F154" s="246"/>
      <c r="G154" s="247"/>
      <c r="H154" s="151"/>
      <c r="I154" s="151"/>
      <c r="J154" s="151"/>
      <c r="K154" s="151"/>
      <c r="L154" s="151"/>
      <c r="M154" s="151"/>
      <c r="N154" s="151"/>
      <c r="O154" s="151"/>
      <c r="P154" s="151"/>
      <c r="Q154" s="151"/>
      <c r="R154" s="151"/>
      <c r="S154" s="151"/>
      <c r="T154" s="151"/>
      <c r="U154" s="151"/>
      <c r="V154" s="151"/>
      <c r="W154" s="151"/>
      <c r="X154" s="151"/>
      <c r="Y154" s="154" t="str">
        <f>C154</f>
        <v>odpojení a zaslepení kabeláže</v>
      </c>
      <c r="Z154" s="151"/>
      <c r="AA154" s="151"/>
      <c r="AB154" s="151"/>
      <c r="AC154" s="151"/>
      <c r="AD154" s="151"/>
      <c r="AE154" s="151"/>
      <c r="AF154" s="151"/>
    </row>
    <row r="155" spans="1:32" outlineLevel="1" x14ac:dyDescent="0.2">
      <c r="A155" s="152"/>
      <c r="B155" s="158"/>
      <c r="C155" s="243" t="s">
        <v>251</v>
      </c>
      <c r="D155" s="244"/>
      <c r="E155" s="245"/>
      <c r="F155" s="246"/>
      <c r="G155" s="247"/>
      <c r="H155" s="151"/>
      <c r="I155" s="151"/>
      <c r="J155" s="151"/>
      <c r="K155" s="151"/>
      <c r="L155" s="151"/>
      <c r="M155" s="151"/>
      <c r="N155" s="151"/>
      <c r="O155" s="151"/>
      <c r="P155" s="151"/>
      <c r="Q155" s="151"/>
      <c r="R155" s="151"/>
      <c r="S155" s="151"/>
      <c r="T155" s="151"/>
      <c r="U155" s="151"/>
      <c r="V155" s="151"/>
      <c r="W155" s="151"/>
      <c r="X155" s="151"/>
      <c r="Y155" s="154" t="str">
        <f>C155</f>
        <v>odpojená zásuvka bude předána investorovi k uskladnění pro další použití</v>
      </c>
      <c r="Z155" s="151"/>
      <c r="AA155" s="151"/>
      <c r="AB155" s="151"/>
      <c r="AC155" s="151"/>
      <c r="AD155" s="151"/>
      <c r="AE155" s="151"/>
      <c r="AF155" s="151"/>
    </row>
    <row r="156" spans="1:32" outlineLevel="1" x14ac:dyDescent="0.2">
      <c r="A156" s="152"/>
      <c r="B156" s="158"/>
      <c r="C156" s="186" t="s">
        <v>252</v>
      </c>
      <c r="D156" s="161"/>
      <c r="E156" s="164">
        <v>10</v>
      </c>
      <c r="F156" s="167"/>
      <c r="G156" s="167"/>
      <c r="H156" s="151"/>
      <c r="I156" s="151"/>
      <c r="J156" s="151"/>
      <c r="K156" s="151"/>
      <c r="L156" s="151"/>
      <c r="M156" s="151"/>
      <c r="N156" s="151"/>
      <c r="O156" s="151"/>
      <c r="P156" s="151"/>
      <c r="Q156" s="151"/>
      <c r="R156" s="151"/>
      <c r="S156" s="151"/>
      <c r="T156" s="151"/>
      <c r="U156" s="151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/>
      <c r="AF156" s="151"/>
    </row>
    <row r="157" spans="1:32" outlineLevel="1" x14ac:dyDescent="0.2">
      <c r="A157" s="152"/>
      <c r="B157" s="158"/>
      <c r="C157" s="186" t="s">
        <v>253</v>
      </c>
      <c r="D157" s="161"/>
      <c r="E157" s="164">
        <v>1</v>
      </c>
      <c r="F157" s="167"/>
      <c r="G157" s="167"/>
      <c r="H157" s="151"/>
      <c r="I157" s="151"/>
      <c r="J157" s="151"/>
      <c r="K157" s="151"/>
      <c r="L157" s="151"/>
      <c r="M157" s="151"/>
      <c r="N157" s="151"/>
      <c r="O157" s="151"/>
      <c r="P157" s="151"/>
      <c r="Q157" s="151"/>
      <c r="R157" s="151"/>
      <c r="S157" s="151"/>
      <c r="T157" s="151"/>
      <c r="U157" s="151"/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/>
      <c r="AF157" s="151"/>
    </row>
    <row r="158" spans="1:32" outlineLevel="1" x14ac:dyDescent="0.2">
      <c r="A158" s="152"/>
      <c r="B158" s="158"/>
      <c r="C158" s="186" t="s">
        <v>254</v>
      </c>
      <c r="D158" s="161"/>
      <c r="E158" s="164">
        <v>1</v>
      </c>
      <c r="F158" s="167"/>
      <c r="G158" s="167"/>
      <c r="H158" s="151"/>
      <c r="I158" s="151"/>
      <c r="J158" s="151"/>
      <c r="K158" s="151"/>
      <c r="L158" s="151"/>
      <c r="M158" s="151"/>
      <c r="N158" s="151"/>
      <c r="O158" s="151"/>
      <c r="P158" s="151"/>
      <c r="Q158" s="151"/>
      <c r="R158" s="151"/>
      <c r="S158" s="151"/>
      <c r="T158" s="151"/>
      <c r="U158" s="15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/>
      <c r="AF158" s="151"/>
    </row>
    <row r="159" spans="1:32" outlineLevel="1" x14ac:dyDescent="0.2">
      <c r="A159" s="152">
        <v>41</v>
      </c>
      <c r="B159" s="158" t="s">
        <v>255</v>
      </c>
      <c r="C159" s="185" t="s">
        <v>256</v>
      </c>
      <c r="D159" s="160" t="s">
        <v>163</v>
      </c>
      <c r="E159" s="163">
        <v>1</v>
      </c>
      <c r="F159" s="166"/>
      <c r="G159" s="167">
        <f>ROUND(E159*F159,2)</f>
        <v>0</v>
      </c>
      <c r="H159" s="151"/>
      <c r="I159" s="151"/>
      <c r="J159" s="151"/>
      <c r="K159" s="151"/>
      <c r="L159" s="151"/>
      <c r="M159" s="151"/>
      <c r="N159" s="151"/>
      <c r="O159" s="151"/>
      <c r="P159" s="151"/>
      <c r="Q159" s="151"/>
      <c r="R159" s="151"/>
      <c r="S159" s="151"/>
      <c r="T159" s="151"/>
      <c r="U159" s="151"/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/>
      <c r="AF159" s="151"/>
    </row>
    <row r="160" spans="1:32" outlineLevel="1" x14ac:dyDescent="0.2">
      <c r="A160" s="152"/>
      <c r="B160" s="158"/>
      <c r="C160" s="243" t="s">
        <v>257</v>
      </c>
      <c r="D160" s="244"/>
      <c r="E160" s="245"/>
      <c r="F160" s="246"/>
      <c r="G160" s="247"/>
      <c r="H160" s="151"/>
      <c r="I160" s="151"/>
      <c r="J160" s="151"/>
      <c r="K160" s="151"/>
      <c r="L160" s="151"/>
      <c r="M160" s="151"/>
      <c r="N160" s="151"/>
      <c r="O160" s="151"/>
      <c r="P160" s="151"/>
      <c r="Q160" s="151"/>
      <c r="R160" s="151"/>
      <c r="S160" s="151"/>
      <c r="T160" s="151"/>
      <c r="U160" s="151"/>
      <c r="V160" s="151"/>
      <c r="W160" s="151"/>
      <c r="X160" s="151"/>
      <c r="Y160" s="154" t="str">
        <f>C160</f>
        <v>po odpojení zásuvek a dataprojektorů bude provedena elektro revize</v>
      </c>
      <c r="Z160" s="151"/>
      <c r="AA160" s="151"/>
      <c r="AB160" s="151"/>
      <c r="AC160" s="151"/>
      <c r="AD160" s="151"/>
      <c r="AE160" s="151"/>
      <c r="AF160" s="151"/>
    </row>
    <row r="161" spans="1:32" outlineLevel="1" x14ac:dyDescent="0.2">
      <c r="A161" s="152">
        <v>42</v>
      </c>
      <c r="B161" s="158" t="s">
        <v>258</v>
      </c>
      <c r="C161" s="185" t="s">
        <v>259</v>
      </c>
      <c r="D161" s="160" t="s">
        <v>163</v>
      </c>
      <c r="E161" s="163">
        <v>4</v>
      </c>
      <c r="F161" s="166"/>
      <c r="G161" s="167">
        <f>ROUND(E161*F161,2)</f>
        <v>0</v>
      </c>
      <c r="H161" s="151"/>
      <c r="I161" s="151"/>
      <c r="J161" s="151"/>
      <c r="K161" s="151"/>
      <c r="L161" s="151"/>
      <c r="M161" s="151"/>
      <c r="N161" s="151"/>
      <c r="O161" s="151"/>
      <c r="P161" s="151"/>
      <c r="Q161" s="151"/>
      <c r="R161" s="151"/>
      <c r="S161" s="151"/>
      <c r="T161" s="151"/>
      <c r="U161" s="151"/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/>
      <c r="AF161" s="151"/>
    </row>
    <row r="162" spans="1:32" x14ac:dyDescent="0.2">
      <c r="A162" s="153" t="s">
        <v>91</v>
      </c>
      <c r="B162" s="159" t="s">
        <v>81</v>
      </c>
      <c r="C162" s="187" t="s">
        <v>26</v>
      </c>
      <c r="D162" s="162"/>
      <c r="E162" s="165"/>
      <c r="F162" s="168"/>
      <c r="G162" s="168">
        <f>SUM(G163)</f>
        <v>0</v>
      </c>
    </row>
    <row r="163" spans="1:32" outlineLevel="1" x14ac:dyDescent="0.2">
      <c r="A163" s="175">
        <v>43</v>
      </c>
      <c r="B163" s="176" t="s">
        <v>260</v>
      </c>
      <c r="C163" s="188" t="s">
        <v>261</v>
      </c>
      <c r="D163" s="177" t="s">
        <v>262</v>
      </c>
      <c r="E163" s="178">
        <v>1</v>
      </c>
      <c r="F163" s="179"/>
      <c r="G163" s="180">
        <f>ROUND(E163*F163,2)</f>
        <v>0</v>
      </c>
      <c r="H163" s="151"/>
      <c r="I163" s="151"/>
      <c r="J163" s="151"/>
      <c r="K163" s="151"/>
      <c r="L163" s="151"/>
      <c r="M163" s="151"/>
      <c r="N163" s="151"/>
      <c r="O163" s="151"/>
      <c r="P163" s="151"/>
      <c r="Q163" s="151"/>
      <c r="R163" s="151"/>
      <c r="S163" s="151"/>
      <c r="T163" s="151"/>
      <c r="U163" s="151"/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/>
      <c r="AF163" s="151"/>
    </row>
    <row r="164" spans="1:32" x14ac:dyDescent="0.2">
      <c r="A164" s="6"/>
      <c r="B164" s="7" t="s">
        <v>263</v>
      </c>
      <c r="C164" s="189" t="s">
        <v>263</v>
      </c>
      <c r="D164" s="6"/>
      <c r="E164" s="6"/>
      <c r="F164" s="6"/>
      <c r="G164" s="6"/>
    </row>
    <row r="165" spans="1:32" x14ac:dyDescent="0.2">
      <c r="A165" s="181"/>
      <c r="B165" s="182" t="s">
        <v>28</v>
      </c>
      <c r="C165" s="190" t="s">
        <v>263</v>
      </c>
      <c r="D165" s="183"/>
      <c r="E165" s="183"/>
      <c r="F165" s="183"/>
      <c r="G165" s="184">
        <f>G8+G48+G53+G56+G66+G68+G70+G78+G83+G102+G106+G127+G134+G151+G162</f>
        <v>0</v>
      </c>
    </row>
    <row r="166" spans="1:32" x14ac:dyDescent="0.2">
      <c r="A166" s="6"/>
      <c r="B166" s="7" t="s">
        <v>263</v>
      </c>
      <c r="C166" s="189" t="s">
        <v>263</v>
      </c>
      <c r="D166" s="6"/>
      <c r="E166" s="6"/>
      <c r="F166" s="6"/>
      <c r="G166" s="6"/>
    </row>
  </sheetData>
  <mergeCells count="47">
    <mergeCell ref="C11:G11"/>
    <mergeCell ref="A1:G1"/>
    <mergeCell ref="C2:G2"/>
    <mergeCell ref="C3:G3"/>
    <mergeCell ref="C4:G4"/>
    <mergeCell ref="C10:G10"/>
    <mergeCell ref="C28:G28"/>
    <mergeCell ref="C12:G12"/>
    <mergeCell ref="C13:G13"/>
    <mergeCell ref="C14:G14"/>
    <mergeCell ref="C15:G15"/>
    <mergeCell ref="C16:G16"/>
    <mergeCell ref="C19:G19"/>
    <mergeCell ref="C20:G20"/>
    <mergeCell ref="C21:G21"/>
    <mergeCell ref="C25:G25"/>
    <mergeCell ref="C26:G26"/>
    <mergeCell ref="C27:G27"/>
    <mergeCell ref="C77:G77"/>
    <mergeCell ref="C33:G33"/>
    <mergeCell ref="C34:G34"/>
    <mergeCell ref="C35:G35"/>
    <mergeCell ref="C36:G36"/>
    <mergeCell ref="C37:G37"/>
    <mergeCell ref="C38:G38"/>
    <mergeCell ref="C39:G39"/>
    <mergeCell ref="C72:G72"/>
    <mergeCell ref="C73:G73"/>
    <mergeCell ref="C75:G75"/>
    <mergeCell ref="C76:G76"/>
    <mergeCell ref="C98:G98"/>
    <mergeCell ref="C80:G80"/>
    <mergeCell ref="C81:G81"/>
    <mergeCell ref="C82:G82"/>
    <mergeCell ref="C85:G85"/>
    <mergeCell ref="C86:G86"/>
    <mergeCell ref="C87:G87"/>
    <mergeCell ref="C88:G88"/>
    <mergeCell ref="C90:G90"/>
    <mergeCell ref="C93:G93"/>
    <mergeCell ref="C94:G94"/>
    <mergeCell ref="C97:G97"/>
    <mergeCell ref="C104:G104"/>
    <mergeCell ref="C153:G153"/>
    <mergeCell ref="C154:G154"/>
    <mergeCell ref="C155:G155"/>
    <mergeCell ref="C160:G160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2" fitToHeight="3" orientation="portrait" r:id="rId1"/>
  <headerFoot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5C28ADBF45AE41B93163574383790D" ma:contentTypeVersion="18" ma:contentTypeDescription="Vytvoří nový dokument" ma:contentTypeScope="" ma:versionID="22136e1ab04575eae9be5e2adb521e73">
  <xsd:schema xmlns:xsd="http://www.w3.org/2001/XMLSchema" xmlns:xs="http://www.w3.org/2001/XMLSchema" xmlns:p="http://schemas.microsoft.com/office/2006/metadata/properties" xmlns:ns2="0980f310-283e-4164-a342-bfb47aed04b6" xmlns:ns3="a2c1badc-d433-497f-a1ec-81ae06c0a1b3" targetNamespace="http://schemas.microsoft.com/office/2006/metadata/properties" ma:root="true" ma:fieldsID="9ec072c0a03f74e6160a944c29bff346" ns2:_="" ns3:_="">
    <xsd:import namespace="0980f310-283e-4164-a342-bfb47aed04b6"/>
    <xsd:import namespace="a2c1badc-d433-497f-a1ec-81ae06c0a1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80f310-283e-4164-a342-bfb47aed04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741e8ba-15e0-4c23-bf7d-16c1cda825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c1badc-d433-497f-a1ec-81ae06c0a1b3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1c9a2f6-9c4f-48e6-9dca-5f541de17a62}" ma:internalName="TaxCatchAll" ma:showField="CatchAllData" ma:web="a2c1badc-d433-497f-a1ec-81ae06c0a1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80f310-283e-4164-a342-bfb47aed04b6">
      <Terms xmlns="http://schemas.microsoft.com/office/infopath/2007/PartnerControls"/>
    </lcf76f155ced4ddcb4097134ff3c332f>
    <TaxCatchAll xmlns="a2c1badc-d433-497f-a1ec-81ae06c0a1b3" xsi:nil="true"/>
  </documentManagement>
</p:properties>
</file>

<file path=customXml/itemProps1.xml><?xml version="1.0" encoding="utf-8"?>
<ds:datastoreItem xmlns:ds="http://schemas.openxmlformats.org/officeDocument/2006/customXml" ds:itemID="{55DEA90F-27F1-466A-94F0-07CD143F8F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D6D809-48DE-42E9-8D9C-23EF575770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80f310-283e-4164-a342-bfb47aed04b6"/>
    <ds:schemaRef ds:uri="a2c1badc-d433-497f-a1ec-81ae06c0a1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F5C71F-ED2C-4A27-811D-30F36F0F9570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0980f310-283e-4164-a342-bfb47aed04b6"/>
    <ds:schemaRef ds:uri="a2c1badc-d433-497f-a1ec-81ae06c0a1b3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</dc:creator>
  <cp:lastModifiedBy>Radomír Drozd</cp:lastModifiedBy>
  <cp:lastPrinted>2023-02-09T10:27:19Z</cp:lastPrinted>
  <dcterms:created xsi:type="dcterms:W3CDTF">2009-04-08T07:15:50Z</dcterms:created>
  <dcterms:modified xsi:type="dcterms:W3CDTF">2023-02-09T10:27:52Z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0x010100E15C28ADBF45AE41B93163574383790D</vt:lpwstr>
  </property>
</Properties>
</file>